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15820" yWindow="0" windowWidth="25600" windowHeight="14580" tabRatio="500"/>
  </bookViews>
  <sheets>
    <sheet name="SessionsTable" sheetId="1" r:id="rId1"/>
  </sheets>
  <externalReferences>
    <externalReference r:id="rId2"/>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 r="G5" i="1"/>
  <c r="H5" i="1"/>
  <c r="E2" i="1"/>
  <c r="I5" i="1"/>
  <c r="C6" i="1"/>
  <c r="G6" i="1"/>
  <c r="H6" i="1"/>
  <c r="I6" i="1"/>
  <c r="C7" i="1"/>
  <c r="G7" i="1"/>
  <c r="H7" i="1"/>
  <c r="I7" i="1"/>
  <c r="C8" i="1"/>
  <c r="G8" i="1"/>
  <c r="H8" i="1"/>
  <c r="I8" i="1"/>
  <c r="C9" i="1"/>
  <c r="G9" i="1"/>
  <c r="H9" i="1"/>
  <c r="I9" i="1"/>
  <c r="C10" i="1"/>
  <c r="G10" i="1"/>
  <c r="H10" i="1"/>
  <c r="I10" i="1"/>
  <c r="C11" i="1"/>
  <c r="G11" i="1"/>
  <c r="H11" i="1"/>
  <c r="I11" i="1"/>
  <c r="C12" i="1"/>
  <c r="G12" i="1"/>
  <c r="H12" i="1"/>
  <c r="I12" i="1"/>
  <c r="C13" i="1"/>
  <c r="G13" i="1"/>
  <c r="H13" i="1"/>
  <c r="I13" i="1"/>
  <c r="C14" i="1"/>
  <c r="G14" i="1"/>
  <c r="H14" i="1"/>
  <c r="I14" i="1"/>
  <c r="C15" i="1"/>
  <c r="G15" i="1"/>
  <c r="H15" i="1"/>
  <c r="I15" i="1"/>
  <c r="C16" i="1"/>
  <c r="G16" i="1"/>
  <c r="H16" i="1"/>
  <c r="I16" i="1"/>
  <c r="C17" i="1"/>
  <c r="G17" i="1"/>
  <c r="H17" i="1"/>
  <c r="I17" i="1"/>
  <c r="C18" i="1"/>
  <c r="G18" i="1"/>
  <c r="H18" i="1"/>
  <c r="I18" i="1"/>
  <c r="C19" i="1"/>
  <c r="G19" i="1"/>
  <c r="H19" i="1"/>
  <c r="I19" i="1"/>
  <c r="C20" i="1"/>
  <c r="G20" i="1"/>
  <c r="H20" i="1"/>
  <c r="I20" i="1"/>
  <c r="C21" i="1"/>
  <c r="G21" i="1"/>
  <c r="H21" i="1"/>
  <c r="I21" i="1"/>
  <c r="C22" i="1"/>
  <c r="G22" i="1"/>
  <c r="H22" i="1"/>
  <c r="I22" i="1"/>
  <c r="C23" i="1"/>
  <c r="G23" i="1"/>
  <c r="H23" i="1"/>
  <c r="I23" i="1"/>
  <c r="C24" i="1"/>
  <c r="G24" i="1"/>
  <c r="H24" i="1"/>
  <c r="I24" i="1"/>
  <c r="C25" i="1"/>
  <c r="G25" i="1"/>
  <c r="H25" i="1"/>
  <c r="I25" i="1"/>
  <c r="C26" i="1"/>
  <c r="G26" i="1"/>
  <c r="H26" i="1"/>
  <c r="I26" i="1"/>
  <c r="C27" i="1"/>
  <c r="G27" i="1"/>
  <c r="H27" i="1"/>
  <c r="I27" i="1"/>
  <c r="C28" i="1"/>
  <c r="G28" i="1"/>
  <c r="H28" i="1"/>
  <c r="I28" i="1"/>
  <c r="C29" i="1"/>
  <c r="G29" i="1"/>
  <c r="H29" i="1"/>
  <c r="I29" i="1"/>
  <c r="C30" i="1"/>
  <c r="G30" i="1"/>
  <c r="H30" i="1"/>
  <c r="I30" i="1"/>
  <c r="C31" i="1"/>
  <c r="G31" i="1"/>
  <c r="H31" i="1"/>
  <c r="I31" i="1"/>
  <c r="C32" i="1"/>
  <c r="G32" i="1"/>
  <c r="H32" i="1"/>
  <c r="I32" i="1"/>
  <c r="C33" i="1"/>
  <c r="G33" i="1"/>
  <c r="H33" i="1"/>
  <c r="I33" i="1"/>
  <c r="C34" i="1"/>
  <c r="G34" i="1"/>
  <c r="H34" i="1"/>
  <c r="I34" i="1"/>
  <c r="C35" i="1"/>
  <c r="G35" i="1"/>
  <c r="H35" i="1"/>
  <c r="I35" i="1"/>
  <c r="I36" i="1"/>
  <c r="H36" i="1"/>
  <c r="G36" i="1"/>
  <c r="D5" i="1"/>
  <c r="F5" i="1"/>
  <c r="D6" i="1"/>
  <c r="F6" i="1"/>
  <c r="D7" i="1"/>
  <c r="F7" i="1"/>
  <c r="D8" i="1"/>
  <c r="F8" i="1"/>
  <c r="D9" i="1"/>
  <c r="F9" i="1"/>
  <c r="D10" i="1"/>
  <c r="F10" i="1"/>
  <c r="D11" i="1"/>
  <c r="F11" i="1"/>
  <c r="D12" i="1"/>
  <c r="F12" i="1"/>
  <c r="D13" i="1"/>
  <c r="F13" i="1"/>
  <c r="D14" i="1"/>
  <c r="F14" i="1"/>
  <c r="D15" i="1"/>
  <c r="F15" i="1"/>
  <c r="D16" i="1"/>
  <c r="F16" i="1"/>
  <c r="D17" i="1"/>
  <c r="F17" i="1"/>
  <c r="D18" i="1"/>
  <c r="F18" i="1"/>
  <c r="D19" i="1"/>
  <c r="F19" i="1"/>
  <c r="D20" i="1"/>
  <c r="F20" i="1"/>
  <c r="D21" i="1"/>
  <c r="F21" i="1"/>
  <c r="D22" i="1"/>
  <c r="F22" i="1"/>
  <c r="D23" i="1"/>
  <c r="F23" i="1"/>
  <c r="D24" i="1"/>
  <c r="F24" i="1"/>
  <c r="D25" i="1"/>
  <c r="F25" i="1"/>
  <c r="D26" i="1"/>
  <c r="F26" i="1"/>
  <c r="D27" i="1"/>
  <c r="F27" i="1"/>
  <c r="D28" i="1"/>
  <c r="F28" i="1"/>
  <c r="D29" i="1"/>
  <c r="F29" i="1"/>
  <c r="D30" i="1"/>
  <c r="F30" i="1"/>
  <c r="D31" i="1"/>
  <c r="F31" i="1"/>
  <c r="D32" i="1"/>
  <c r="F32" i="1"/>
  <c r="D33" i="1"/>
  <c r="F33" i="1"/>
  <c r="D34" i="1"/>
  <c r="F34" i="1"/>
  <c r="D35" i="1"/>
  <c r="F35" i="1"/>
  <c r="F36"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D36" i="1"/>
  <c r="C36" i="1"/>
  <c r="B36" i="1"/>
  <c r="H2" i="1"/>
</calcChain>
</file>

<file path=xl/sharedStrings.xml><?xml version="1.0" encoding="utf-8"?>
<sst xmlns="http://schemas.openxmlformats.org/spreadsheetml/2006/main" count="48" uniqueCount="48">
  <si>
    <t>AskAway Statistics</t>
    <phoneticPr fontId="0" type="noConversion"/>
  </si>
  <si>
    <t>to</t>
    <phoneticPr fontId="0" type="noConversion"/>
  </si>
  <si>
    <t>Holidays:</t>
    <phoneticPr fontId="0" type="noConversion"/>
  </si>
  <si>
    <t>Days of service:</t>
    <phoneticPr fontId="0" type="noConversion"/>
  </si>
  <si>
    <t>Average calls per day:</t>
    <phoneticPr fontId="0" type="noConversion"/>
  </si>
  <si>
    <t>Institution Name</t>
  </si>
  <si>
    <t>Hours/ Week</t>
  </si>
  <si>
    <t>Sessions with Our Learners</t>
  </si>
  <si>
    <t>Sessions with Other Institutions' Learners</t>
  </si>
  <si>
    <t>Total Sessions Handled per Institution</t>
  </si>
  <si>
    <t>Sessions handled per Hour</t>
  </si>
  <si>
    <t>Handled by Us</t>
  </si>
  <si>
    <t>Handled by Others</t>
  </si>
  <si>
    <t>via Qwidget</t>
  </si>
  <si>
    <t>Total</t>
  </si>
  <si>
    <t>British Columbia Institute of Technology</t>
  </si>
  <si>
    <t>Camosun College</t>
  </si>
  <si>
    <t>Capilano University</t>
  </si>
  <si>
    <t>College of the Rockies</t>
  </si>
  <si>
    <t>Douglas College *</t>
  </si>
  <si>
    <t>Justice Institute of British Columbia</t>
  </si>
  <si>
    <t>Kwantlen Polytechnic University *</t>
  </si>
  <si>
    <t xml:space="preserve">Langara College * </t>
  </si>
  <si>
    <t>North Island College *</t>
  </si>
  <si>
    <t>Northern Lights College</t>
  </si>
  <si>
    <t>Quest University Canada</t>
  </si>
  <si>
    <t>Simon Fraser University *</t>
  </si>
  <si>
    <t>Thompson Rivers University</t>
  </si>
  <si>
    <t>Trinity Western University *</t>
  </si>
  <si>
    <t>University Canada West</t>
  </si>
  <si>
    <t>University of British Columbia *</t>
  </si>
  <si>
    <t>University of Northern British Columbia</t>
  </si>
  <si>
    <t>University of the Fraser Valley *</t>
  </si>
  <si>
    <t>Vancouver Community College</t>
  </si>
  <si>
    <t>Vancouver Island University</t>
  </si>
  <si>
    <t>Auxiliary Librarians</t>
  </si>
  <si>
    <t>Totals</t>
  </si>
  <si>
    <r>
      <t>Note: *Indicates institutions that have contributed extra hours. Statistics include practise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t>
    </r>
    <r>
      <rPr>
        <b/>
        <sz val="9"/>
        <rFont val="Trebuchet MS"/>
        <family val="2"/>
      </rPr>
      <t xml:space="preserve">
        </t>
    </r>
  </si>
  <si>
    <t>Alexander College *</t>
    <phoneticPr fontId="0" type="noConversion"/>
  </si>
  <si>
    <t>College of New Caledonia*</t>
  </si>
  <si>
    <t>Columbia Bible College*</t>
  </si>
  <si>
    <t>Emily Carr University of Art + Design*</t>
  </si>
  <si>
    <t>Nicola Valley Institute of Technology</t>
    <phoneticPr fontId="0" type="noConversion"/>
  </si>
  <si>
    <t>Northwest Community College*</t>
  </si>
  <si>
    <t>Okanagan College*</t>
  </si>
  <si>
    <t>Selkirk College*</t>
  </si>
  <si>
    <t>University of Victoria*</t>
  </si>
  <si>
    <t>Yukon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</si>
</sst>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2"/>
      <color theme="1"/>
      <name val="Calibri"/>
      <family val="2"/>
      <scheme val="minor"/>
    </font>
    <font>
      <sz val="12"/>
      <color theme="1"/>
      <name val="Calibri"/>
      <family val="2"/>
      <scheme val="minor"/>
    </font>
    <font>
      <b/>
      <sz val="11"/>
      <name val="Trebuchet MS"/>
    </font>
    <font>
      <sz val="12"/>
      <color theme="1"/>
      <name val="Calibri"/>
      <family val="2"/>
      <charset val="134"/>
    </font>
    <font>
      <sz val="11"/>
      <name val="Trebuchet MS"/>
    </font>
    <font>
      <b/>
      <sz val="9"/>
      <name val="Trebuchet MS"/>
      <family val="2"/>
    </font>
    <font>
      <b/>
      <sz val="10"/>
      <name val="Trebuchet MS"/>
      <family val="2"/>
    </font>
    <font>
      <sz val="9"/>
      <color rgb="FF000000"/>
      <name val="Trebuchet MS"/>
    </font>
    <font>
      <sz val="9"/>
      <name val="Trebuchet MS"/>
    </font>
    <font>
      <sz val="8"/>
      <name val="Calibri"/>
      <family val="2"/>
      <scheme val="minor"/>
    </font>
    <font>
      <sz val="11"/>
      <color theme="1"/>
      <name val="Calibri"/>
      <family val="2"/>
      <scheme val="minor"/>
    </font>
    <font>
      <sz val="12"/>
      <name val="Calibri"/>
    </font>
    <font>
      <sz val="12"/>
      <color rgb="FF000000"/>
      <name val="Calibri"/>
      <family val="2"/>
    </font>
  </fonts>
  <fills count="2">
    <fill>
      <patternFill patternType="none"/>
    </fill>
    <fill>
      <patternFill patternType="gray125"/>
    </fill>
  </fills>
  <borders count="10">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auto="1"/>
      </right>
      <top style="thin">
        <color indexed="23"/>
      </top>
      <bottom style="thin">
        <color auto="1"/>
      </bottom>
      <diagonal/>
    </border>
    <border>
      <left style="thin">
        <color auto="1"/>
      </left>
      <right style="thin">
        <color auto="1"/>
      </right>
      <top style="thin">
        <color indexed="23"/>
      </top>
      <bottom style="thin">
        <color auto="1"/>
      </bottom>
      <diagonal/>
    </border>
    <border>
      <left style="thin">
        <color auto="1"/>
      </left>
      <right style="thin">
        <color indexed="23"/>
      </right>
      <top style="thin">
        <color indexed="23"/>
      </top>
      <bottom style="thin">
        <color auto="1"/>
      </bottom>
      <diagonal/>
    </border>
    <border>
      <left style="thin">
        <color indexed="23"/>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23"/>
      </right>
      <top style="thin">
        <color auto="1"/>
      </top>
      <bottom style="thin">
        <color auto="1"/>
      </bottom>
      <diagonal/>
    </border>
    <border>
      <left style="thin">
        <color indexed="23"/>
      </left>
      <right style="thin">
        <color indexed="23"/>
      </right>
      <top style="thin">
        <color indexed="23"/>
      </top>
      <bottom style="thin">
        <color auto="1"/>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applyFill="1" applyBorder="1" applyAlignment="1"/>
    <xf numFmtId="16" fontId="3" fillId="0" borderId="0" xfId="0" applyNumberFormat="1" applyFont="1" applyFill="1"/>
    <xf numFmtId="0" fontId="3" fillId="0" borderId="0" xfId="0" applyFont="1" applyFill="1"/>
    <xf numFmtId="0" fontId="3" fillId="0" borderId="0" xfId="0" applyFont="1" applyFill="1" applyAlignment="1">
      <alignment horizontal="right"/>
    </xf>
    <xf numFmtId="16" fontId="4" fillId="0" borderId="0" xfId="0" applyNumberFormat="1" applyFont="1" applyFill="1" applyBorder="1" applyAlignment="1"/>
    <xf numFmtId="1" fontId="3" fillId="0" borderId="0" xfId="0" applyNumberFormat="1" applyFont="1" applyFill="1"/>
    <xf numFmtId="164" fontId="2" fillId="0" borderId="0" xfId="0" applyNumberFormat="1" applyFont="1" applyFill="1" applyBorder="1" applyAlignment="1"/>
    <xf numFmtId="0" fontId="6" fillId="0" borderId="2" xfId="0" applyFont="1" applyFill="1" applyBorder="1" applyAlignment="1">
      <alignment horizontal="center" vertical="center" wrapText="1"/>
    </xf>
    <xf numFmtId="0" fontId="7" fillId="0" borderId="2" xfId="0" applyFont="1" applyFill="1" applyBorder="1" applyAlignment="1">
      <alignment horizontal="right" vertical="center" wrapText="1"/>
    </xf>
    <xf numFmtId="0" fontId="4" fillId="0" borderId="4" xfId="0" applyFont="1" applyFill="1" applyBorder="1" applyAlignment="1">
      <alignment horizontal="right" vertical="center" wrapText="1"/>
    </xf>
    <xf numFmtId="2" fontId="4" fillId="0" borderId="5" xfId="0" applyNumberFormat="1" applyFont="1" applyFill="1" applyBorder="1" applyAlignment="1">
      <alignment horizontal="right" vertical="center"/>
    </xf>
    <xf numFmtId="0" fontId="8" fillId="0" borderId="2" xfId="0" applyFont="1" applyFill="1" applyBorder="1" applyAlignment="1">
      <alignment horizontal="right" vertical="center" wrapText="1"/>
    </xf>
    <xf numFmtId="0" fontId="4" fillId="0" borderId="7" xfId="0" applyFont="1" applyFill="1" applyBorder="1" applyAlignment="1">
      <alignment horizontal="right" vertical="center" wrapText="1"/>
    </xf>
    <xf numFmtId="2" fontId="4" fillId="0" borderId="8" xfId="0" applyNumberFormat="1" applyFont="1" applyFill="1" applyBorder="1" applyAlignment="1">
      <alignment horizontal="right" vertical="center"/>
    </xf>
    <xf numFmtId="0" fontId="0" fillId="0" borderId="0" xfId="0" applyFont="1"/>
    <xf numFmtId="0" fontId="8" fillId="0" borderId="9"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164" fontId="4" fillId="0" borderId="8" xfId="0" applyNumberFormat="1" applyFont="1" applyFill="1" applyBorder="1" applyAlignment="1">
      <alignment horizontal="right" vertical="center"/>
    </xf>
    <xf numFmtId="9" fontId="0" fillId="0" borderId="0" xfId="1" applyNumberFormat="1" applyFont="1"/>
    <xf numFmtId="0" fontId="10" fillId="0" borderId="4" xfId="0" applyFont="1" applyBorder="1" applyAlignment="1">
      <alignment wrapText="1"/>
    </xf>
    <xf numFmtId="0" fontId="10" fillId="0" borderId="7" xfId="0" applyFont="1" applyBorder="1" applyAlignment="1">
      <alignment wrapText="1"/>
    </xf>
    <xf numFmtId="0" fontId="10" fillId="0" borderId="7" xfId="0" applyFont="1" applyBorder="1"/>
    <xf numFmtId="0" fontId="6" fillId="0" borderId="2" xfId="0"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1" xfId="0" applyFont="1" applyFill="1" applyBorder="1" applyAlignment="1">
      <alignment horizontal="right"/>
    </xf>
    <xf numFmtId="0" fontId="5"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6"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10AASta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ily"/>
      <sheetName val="SessionsData"/>
      <sheetName val="SessionsTable"/>
      <sheetName val="QwidgetData"/>
      <sheetName val="Lookup data"/>
    </sheetNames>
    <sheetDataSet>
      <sheetData sheetId="0" refreshError="1"/>
      <sheetData sheetId="1">
        <row r="3">
          <cell r="A3" t="str">
            <v>ALEXANDER COL</v>
          </cell>
          <cell r="B3">
            <v>1</v>
          </cell>
          <cell r="C3">
            <v>18</v>
          </cell>
          <cell r="D3">
            <v>0</v>
          </cell>
          <cell r="E3">
            <v>19</v>
          </cell>
          <cell r="F3">
            <v>38</v>
          </cell>
          <cell r="G3">
            <v>0</v>
          </cell>
          <cell r="H3">
            <v>38</v>
          </cell>
          <cell r="I3">
            <v>57</v>
          </cell>
          <cell r="J3">
            <v>0</v>
          </cell>
          <cell r="K3">
            <v>0</v>
          </cell>
          <cell r="L3">
            <v>0</v>
          </cell>
          <cell r="M3">
            <v>57</v>
          </cell>
        </row>
        <row r="4">
          <cell r="A4" t="str">
            <v>BRITISH COLUMBIA QPT ADAC ADM</v>
          </cell>
          <cell r="B4">
            <v>0</v>
          </cell>
          <cell r="C4">
            <v>0</v>
          </cell>
          <cell r="D4">
            <v>0</v>
          </cell>
          <cell r="E4">
            <v>0</v>
          </cell>
          <cell r="F4">
            <v>324</v>
          </cell>
          <cell r="G4">
            <v>0</v>
          </cell>
          <cell r="H4">
            <v>324</v>
          </cell>
          <cell r="I4">
            <v>324</v>
          </cell>
          <cell r="J4">
            <v>0</v>
          </cell>
          <cell r="K4">
            <v>0</v>
          </cell>
          <cell r="L4">
            <v>0</v>
          </cell>
          <cell r="M4">
            <v>324</v>
          </cell>
        </row>
        <row r="5">
          <cell r="A5" t="str">
            <v>BRITISH COLUMBIA INST OF TECH</v>
          </cell>
          <cell r="B5">
            <v>21</v>
          </cell>
          <cell r="C5">
            <v>143</v>
          </cell>
          <cell r="D5">
            <v>0</v>
          </cell>
          <cell r="E5">
            <v>164</v>
          </cell>
          <cell r="F5">
            <v>66</v>
          </cell>
          <cell r="G5">
            <v>0</v>
          </cell>
          <cell r="H5">
            <v>66</v>
          </cell>
          <cell r="I5">
            <v>230</v>
          </cell>
          <cell r="J5">
            <v>0</v>
          </cell>
          <cell r="K5">
            <v>0</v>
          </cell>
          <cell r="L5">
            <v>0</v>
          </cell>
          <cell r="M5">
            <v>230</v>
          </cell>
        </row>
        <row r="6">
          <cell r="A6" t="str">
            <v>CAMOSUN COL</v>
          </cell>
          <cell r="B6">
            <v>13</v>
          </cell>
          <cell r="C6">
            <v>92</v>
          </cell>
          <cell r="D6">
            <v>0</v>
          </cell>
          <cell r="E6">
            <v>105</v>
          </cell>
          <cell r="F6">
            <v>39</v>
          </cell>
          <cell r="G6">
            <v>0</v>
          </cell>
          <cell r="H6">
            <v>39</v>
          </cell>
          <cell r="I6">
            <v>144</v>
          </cell>
          <cell r="J6">
            <v>0</v>
          </cell>
          <cell r="K6">
            <v>0</v>
          </cell>
          <cell r="L6">
            <v>0</v>
          </cell>
          <cell r="M6">
            <v>144</v>
          </cell>
        </row>
        <row r="7">
          <cell r="A7" t="str">
            <v>CAPILANO UNIVERSITY</v>
          </cell>
          <cell r="B7">
            <v>6</v>
          </cell>
          <cell r="C7">
            <v>43</v>
          </cell>
          <cell r="D7">
            <v>0</v>
          </cell>
          <cell r="E7">
            <v>49</v>
          </cell>
          <cell r="F7">
            <v>52</v>
          </cell>
          <cell r="G7">
            <v>0</v>
          </cell>
          <cell r="H7">
            <v>52</v>
          </cell>
          <cell r="I7">
            <v>101</v>
          </cell>
          <cell r="J7">
            <v>0</v>
          </cell>
          <cell r="K7">
            <v>0</v>
          </cell>
          <cell r="L7">
            <v>0</v>
          </cell>
          <cell r="M7">
            <v>101</v>
          </cell>
        </row>
        <row r="8">
          <cell r="A8" t="str">
            <v>COLLEGE OF NEW CALEDONIA LIBR</v>
          </cell>
          <cell r="B8">
            <v>0</v>
          </cell>
          <cell r="C8">
            <v>22</v>
          </cell>
          <cell r="D8">
            <v>0</v>
          </cell>
          <cell r="E8">
            <v>22</v>
          </cell>
          <cell r="F8">
            <v>71</v>
          </cell>
          <cell r="G8">
            <v>0</v>
          </cell>
          <cell r="H8">
            <v>71</v>
          </cell>
          <cell r="I8">
            <v>93</v>
          </cell>
          <cell r="J8">
            <v>0</v>
          </cell>
          <cell r="K8">
            <v>0</v>
          </cell>
          <cell r="L8">
            <v>0</v>
          </cell>
          <cell r="M8">
            <v>93</v>
          </cell>
        </row>
        <row r="9">
          <cell r="A9" t="str">
            <v>COLLEGE OF THE ROCKIES</v>
          </cell>
          <cell r="B9">
            <v>1</v>
          </cell>
          <cell r="C9">
            <v>3</v>
          </cell>
          <cell r="D9">
            <v>0</v>
          </cell>
          <cell r="E9">
            <v>4</v>
          </cell>
          <cell r="F9">
            <v>39</v>
          </cell>
          <cell r="G9">
            <v>0</v>
          </cell>
          <cell r="H9">
            <v>39</v>
          </cell>
          <cell r="I9">
            <v>43</v>
          </cell>
          <cell r="J9">
            <v>0</v>
          </cell>
          <cell r="K9">
            <v>0</v>
          </cell>
          <cell r="L9">
            <v>0</v>
          </cell>
          <cell r="M9">
            <v>43</v>
          </cell>
        </row>
        <row r="10">
          <cell r="A10" t="str">
            <v>COLUMBIA BIBLE COL</v>
          </cell>
          <cell r="B10">
            <v>0</v>
          </cell>
          <cell r="C10">
            <v>5</v>
          </cell>
          <cell r="D10">
            <v>0</v>
          </cell>
          <cell r="E10">
            <v>5</v>
          </cell>
          <cell r="F10">
            <v>48</v>
          </cell>
          <cell r="G10">
            <v>0</v>
          </cell>
          <cell r="H10">
            <v>48</v>
          </cell>
          <cell r="I10">
            <v>53</v>
          </cell>
          <cell r="J10">
            <v>0</v>
          </cell>
          <cell r="K10">
            <v>0</v>
          </cell>
          <cell r="L10">
            <v>0</v>
          </cell>
          <cell r="M10">
            <v>53</v>
          </cell>
        </row>
        <row r="11">
          <cell r="A11" t="str">
            <v>DOUGLAS COL LIBR</v>
          </cell>
          <cell r="B11">
            <v>37</v>
          </cell>
          <cell r="C11">
            <v>273</v>
          </cell>
          <cell r="D11">
            <v>0</v>
          </cell>
          <cell r="E11">
            <v>310</v>
          </cell>
          <cell r="F11">
            <v>119</v>
          </cell>
          <cell r="G11">
            <v>0</v>
          </cell>
          <cell r="H11">
            <v>119</v>
          </cell>
          <cell r="I11">
            <v>429</v>
          </cell>
          <cell r="J11">
            <v>0</v>
          </cell>
          <cell r="K11">
            <v>0</v>
          </cell>
          <cell r="L11">
            <v>0</v>
          </cell>
          <cell r="M11">
            <v>429</v>
          </cell>
        </row>
        <row r="12">
          <cell r="A12" t="str">
            <v>EMILY CARR UNIVERSITY OF ART + DESIGN</v>
          </cell>
          <cell r="B12">
            <v>1</v>
          </cell>
          <cell r="C12">
            <v>27</v>
          </cell>
          <cell r="D12">
            <v>0</v>
          </cell>
          <cell r="E12">
            <v>28</v>
          </cell>
          <cell r="F12">
            <v>38</v>
          </cell>
          <cell r="G12">
            <v>0</v>
          </cell>
          <cell r="H12">
            <v>38</v>
          </cell>
          <cell r="I12">
            <v>66</v>
          </cell>
          <cell r="J12">
            <v>0</v>
          </cell>
          <cell r="K12">
            <v>0</v>
          </cell>
          <cell r="L12">
            <v>0</v>
          </cell>
          <cell r="M12">
            <v>66</v>
          </cell>
        </row>
        <row r="13">
          <cell r="A13" t="str">
            <v>JUSTICE INST OF BRITISH COLUMBIA</v>
          </cell>
          <cell r="B13">
            <v>0</v>
          </cell>
          <cell r="C13">
            <v>11</v>
          </cell>
          <cell r="D13">
            <v>0</v>
          </cell>
          <cell r="E13">
            <v>11</v>
          </cell>
          <cell r="F13">
            <v>43</v>
          </cell>
          <cell r="G13">
            <v>0</v>
          </cell>
          <cell r="H13">
            <v>43</v>
          </cell>
          <cell r="I13">
            <v>54</v>
          </cell>
          <cell r="J13">
            <v>0</v>
          </cell>
          <cell r="K13">
            <v>0</v>
          </cell>
          <cell r="L13">
            <v>0</v>
          </cell>
          <cell r="M13">
            <v>54</v>
          </cell>
        </row>
        <row r="14">
          <cell r="A14" t="str">
            <v>Kwantlen Polytechnic University</v>
          </cell>
          <cell r="B14">
            <v>34</v>
          </cell>
          <cell r="C14">
            <v>167</v>
          </cell>
          <cell r="D14">
            <v>0</v>
          </cell>
          <cell r="E14">
            <v>201</v>
          </cell>
          <cell r="F14">
            <v>121</v>
          </cell>
          <cell r="G14">
            <v>0</v>
          </cell>
          <cell r="H14">
            <v>121</v>
          </cell>
          <cell r="I14">
            <v>322</v>
          </cell>
          <cell r="J14">
            <v>0</v>
          </cell>
          <cell r="K14">
            <v>0</v>
          </cell>
          <cell r="L14">
            <v>0</v>
          </cell>
          <cell r="M14">
            <v>322</v>
          </cell>
        </row>
        <row r="15">
          <cell r="A15" t="str">
            <v>LANGARA COL, LIBR</v>
          </cell>
          <cell r="B15">
            <v>8</v>
          </cell>
          <cell r="C15">
            <v>134</v>
          </cell>
          <cell r="D15">
            <v>0</v>
          </cell>
          <cell r="E15">
            <v>142</v>
          </cell>
          <cell r="F15">
            <v>99</v>
          </cell>
          <cell r="G15">
            <v>0</v>
          </cell>
          <cell r="H15">
            <v>99</v>
          </cell>
          <cell r="I15">
            <v>241</v>
          </cell>
          <cell r="J15">
            <v>0</v>
          </cell>
          <cell r="K15">
            <v>0</v>
          </cell>
          <cell r="L15">
            <v>0</v>
          </cell>
          <cell r="M15">
            <v>241</v>
          </cell>
        </row>
        <row r="16">
          <cell r="A16" t="str">
            <v>NICOLA VALLEY INST OF TECH</v>
          </cell>
          <cell r="B16">
            <v>0</v>
          </cell>
          <cell r="C16">
            <v>10</v>
          </cell>
          <cell r="D16">
            <v>0</v>
          </cell>
          <cell r="E16">
            <v>10</v>
          </cell>
          <cell r="F16">
            <v>28</v>
          </cell>
          <cell r="G16">
            <v>0</v>
          </cell>
          <cell r="H16">
            <v>28</v>
          </cell>
          <cell r="I16">
            <v>38</v>
          </cell>
          <cell r="J16">
            <v>0</v>
          </cell>
          <cell r="K16">
            <v>0</v>
          </cell>
          <cell r="L16">
            <v>0</v>
          </cell>
          <cell r="M16">
            <v>38</v>
          </cell>
        </row>
        <row r="17">
          <cell r="A17" t="str">
            <v>NICOLE VALLEY INST OF TECH</v>
          </cell>
          <cell r="B17">
            <v>0</v>
          </cell>
          <cell r="C17">
            <v>0</v>
          </cell>
          <cell r="D17">
            <v>0</v>
          </cell>
          <cell r="E17">
            <v>0</v>
          </cell>
          <cell r="F17">
            <v>0</v>
          </cell>
          <cell r="G17">
            <v>0</v>
          </cell>
          <cell r="H17">
            <v>0</v>
          </cell>
          <cell r="I17">
            <v>0</v>
          </cell>
          <cell r="J17">
            <v>0</v>
          </cell>
          <cell r="K17">
            <v>0</v>
          </cell>
          <cell r="L17">
            <v>0</v>
          </cell>
          <cell r="M17">
            <v>0</v>
          </cell>
        </row>
        <row r="18">
          <cell r="A18" t="str">
            <v>NORTH ISLAND COL</v>
          </cell>
          <cell r="B18">
            <v>0</v>
          </cell>
          <cell r="C18">
            <v>60</v>
          </cell>
          <cell r="D18">
            <v>0</v>
          </cell>
          <cell r="E18">
            <v>60</v>
          </cell>
          <cell r="F18">
            <v>20</v>
          </cell>
          <cell r="G18">
            <v>0</v>
          </cell>
          <cell r="H18">
            <v>20</v>
          </cell>
          <cell r="I18">
            <v>80</v>
          </cell>
          <cell r="J18">
            <v>0</v>
          </cell>
          <cell r="K18">
            <v>0</v>
          </cell>
          <cell r="L18">
            <v>0</v>
          </cell>
          <cell r="M18">
            <v>80</v>
          </cell>
        </row>
        <row r="19">
          <cell r="A19" t="str">
            <v>NORTHERN LIGHTS COL</v>
          </cell>
          <cell r="B19">
            <v>0</v>
          </cell>
          <cell r="C19">
            <v>1</v>
          </cell>
          <cell r="D19">
            <v>0</v>
          </cell>
          <cell r="E19">
            <v>1</v>
          </cell>
          <cell r="F19">
            <v>42</v>
          </cell>
          <cell r="G19">
            <v>0</v>
          </cell>
          <cell r="H19">
            <v>42</v>
          </cell>
          <cell r="I19">
            <v>43</v>
          </cell>
          <cell r="J19">
            <v>0</v>
          </cell>
          <cell r="K19">
            <v>0</v>
          </cell>
          <cell r="L19">
            <v>0</v>
          </cell>
          <cell r="M19">
            <v>43</v>
          </cell>
        </row>
        <row r="20">
          <cell r="A20" t="str">
            <v>NORTHWEST COMMUN COL</v>
          </cell>
          <cell r="B20">
            <v>6</v>
          </cell>
          <cell r="C20">
            <v>30</v>
          </cell>
          <cell r="D20">
            <v>0</v>
          </cell>
          <cell r="E20">
            <v>36</v>
          </cell>
          <cell r="F20">
            <v>47</v>
          </cell>
          <cell r="G20">
            <v>0</v>
          </cell>
          <cell r="H20">
            <v>47</v>
          </cell>
          <cell r="I20">
            <v>83</v>
          </cell>
          <cell r="J20">
            <v>0</v>
          </cell>
          <cell r="K20">
            <v>0</v>
          </cell>
          <cell r="L20">
            <v>0</v>
          </cell>
          <cell r="M20">
            <v>83</v>
          </cell>
        </row>
        <row r="21">
          <cell r="A21" t="str">
            <v>Okanagan College Library</v>
          </cell>
          <cell r="B21">
            <v>2</v>
          </cell>
          <cell r="C21">
            <v>39</v>
          </cell>
          <cell r="D21">
            <v>0</v>
          </cell>
          <cell r="E21">
            <v>41</v>
          </cell>
          <cell r="F21">
            <v>75</v>
          </cell>
          <cell r="G21">
            <v>0</v>
          </cell>
          <cell r="H21">
            <v>75</v>
          </cell>
          <cell r="I21">
            <v>116</v>
          </cell>
          <cell r="J21">
            <v>0</v>
          </cell>
          <cell r="K21">
            <v>0</v>
          </cell>
          <cell r="L21">
            <v>0</v>
          </cell>
          <cell r="M21">
            <v>116</v>
          </cell>
        </row>
        <row r="22">
          <cell r="A22" t="str">
            <v>QUEST UNIVERSITY CANADA</v>
          </cell>
          <cell r="B22">
            <v>0</v>
          </cell>
          <cell r="C22">
            <v>3</v>
          </cell>
          <cell r="D22">
            <v>0</v>
          </cell>
          <cell r="E22">
            <v>3</v>
          </cell>
          <cell r="F22">
            <v>30</v>
          </cell>
          <cell r="G22">
            <v>0</v>
          </cell>
          <cell r="H22">
            <v>30</v>
          </cell>
          <cell r="I22">
            <v>33</v>
          </cell>
          <cell r="J22">
            <v>0</v>
          </cell>
          <cell r="K22">
            <v>0</v>
          </cell>
          <cell r="L22">
            <v>0</v>
          </cell>
          <cell r="M22">
            <v>33</v>
          </cell>
        </row>
        <row r="23">
          <cell r="A23" t="str">
            <v>ROYAL ROADS UNIV</v>
          </cell>
          <cell r="B23">
            <v>0</v>
          </cell>
          <cell r="C23">
            <v>0</v>
          </cell>
          <cell r="D23">
            <v>0</v>
          </cell>
          <cell r="E23">
            <v>0</v>
          </cell>
          <cell r="F23">
            <v>0</v>
          </cell>
          <cell r="G23">
            <v>0</v>
          </cell>
          <cell r="H23">
            <v>0</v>
          </cell>
          <cell r="I23">
            <v>0</v>
          </cell>
          <cell r="J23">
            <v>0</v>
          </cell>
          <cell r="K23">
            <v>0</v>
          </cell>
          <cell r="L23">
            <v>0</v>
          </cell>
          <cell r="M23">
            <v>0</v>
          </cell>
        </row>
        <row r="24">
          <cell r="A24" t="str">
            <v>SELKIRK COL LIBR</v>
          </cell>
          <cell r="B24">
            <v>0</v>
          </cell>
          <cell r="C24">
            <v>18</v>
          </cell>
          <cell r="D24">
            <v>0</v>
          </cell>
          <cell r="E24">
            <v>18</v>
          </cell>
          <cell r="F24">
            <v>33</v>
          </cell>
          <cell r="G24">
            <v>0</v>
          </cell>
          <cell r="H24">
            <v>33</v>
          </cell>
          <cell r="I24">
            <v>51</v>
          </cell>
          <cell r="J24">
            <v>0</v>
          </cell>
          <cell r="K24">
            <v>0</v>
          </cell>
          <cell r="L24">
            <v>0</v>
          </cell>
          <cell r="M24">
            <v>51</v>
          </cell>
        </row>
        <row r="25">
          <cell r="A25" t="str">
            <v>SIMON FRASER UNIV</v>
          </cell>
          <cell r="B25">
            <v>236</v>
          </cell>
          <cell r="C25">
            <v>612</v>
          </cell>
          <cell r="D25">
            <v>0</v>
          </cell>
          <cell r="E25">
            <v>848</v>
          </cell>
          <cell r="F25">
            <v>157</v>
          </cell>
          <cell r="G25">
            <v>0</v>
          </cell>
          <cell r="H25">
            <v>157</v>
          </cell>
          <cell r="I25">
            <v>1005</v>
          </cell>
          <cell r="J25">
            <v>0</v>
          </cell>
          <cell r="K25">
            <v>0</v>
          </cell>
          <cell r="L25">
            <v>0</v>
          </cell>
          <cell r="M25">
            <v>1005</v>
          </cell>
        </row>
        <row r="26">
          <cell r="A26" t="str">
            <v>THOMPSON RIVERS UNIVERSITY</v>
          </cell>
          <cell r="B26">
            <v>8</v>
          </cell>
          <cell r="C26">
            <v>78</v>
          </cell>
          <cell r="D26">
            <v>0</v>
          </cell>
          <cell r="E26">
            <v>86</v>
          </cell>
          <cell r="F26">
            <v>57</v>
          </cell>
          <cell r="G26">
            <v>0</v>
          </cell>
          <cell r="H26">
            <v>57</v>
          </cell>
          <cell r="I26">
            <v>143</v>
          </cell>
          <cell r="J26">
            <v>0</v>
          </cell>
          <cell r="K26">
            <v>0</v>
          </cell>
          <cell r="L26">
            <v>0</v>
          </cell>
          <cell r="M26">
            <v>143</v>
          </cell>
        </row>
        <row r="27">
          <cell r="A27" t="str">
            <v>TRINITY WESTERN UNIV LIBR</v>
          </cell>
          <cell r="B27">
            <v>0</v>
          </cell>
          <cell r="C27">
            <v>15</v>
          </cell>
          <cell r="D27">
            <v>0</v>
          </cell>
          <cell r="E27">
            <v>15</v>
          </cell>
          <cell r="F27">
            <v>88</v>
          </cell>
          <cell r="G27">
            <v>0</v>
          </cell>
          <cell r="H27">
            <v>88</v>
          </cell>
          <cell r="I27">
            <v>103</v>
          </cell>
          <cell r="J27">
            <v>0</v>
          </cell>
          <cell r="K27">
            <v>0</v>
          </cell>
          <cell r="L27">
            <v>0</v>
          </cell>
          <cell r="M27">
            <v>103</v>
          </cell>
        </row>
        <row r="28">
          <cell r="A28" t="str">
            <v>UNIV OF BRITISH COLUMBIA LIBR</v>
          </cell>
          <cell r="B28">
            <v>166</v>
          </cell>
          <cell r="C28">
            <v>251</v>
          </cell>
          <cell r="D28">
            <v>0</v>
          </cell>
          <cell r="E28">
            <v>417</v>
          </cell>
          <cell r="F28">
            <v>300</v>
          </cell>
          <cell r="G28">
            <v>0</v>
          </cell>
          <cell r="H28">
            <v>300</v>
          </cell>
          <cell r="I28">
            <v>717</v>
          </cell>
          <cell r="J28">
            <v>0</v>
          </cell>
          <cell r="K28">
            <v>0</v>
          </cell>
          <cell r="L28">
            <v>0</v>
          </cell>
          <cell r="M28">
            <v>717</v>
          </cell>
        </row>
        <row r="29">
          <cell r="A29" t="str">
            <v>UNIV OF NORTHERN BRITISH COLUM</v>
          </cell>
          <cell r="B29">
            <v>1</v>
          </cell>
          <cell r="C29">
            <v>45</v>
          </cell>
          <cell r="D29">
            <v>0</v>
          </cell>
          <cell r="E29">
            <v>46</v>
          </cell>
          <cell r="F29">
            <v>42</v>
          </cell>
          <cell r="G29">
            <v>0</v>
          </cell>
          <cell r="H29">
            <v>42</v>
          </cell>
          <cell r="I29">
            <v>88</v>
          </cell>
          <cell r="J29">
            <v>0</v>
          </cell>
          <cell r="K29">
            <v>0</v>
          </cell>
          <cell r="L29">
            <v>0</v>
          </cell>
          <cell r="M29">
            <v>88</v>
          </cell>
        </row>
        <row r="30">
          <cell r="A30" t="str">
            <v>UNIV OF THE FRASER VALLEY</v>
          </cell>
          <cell r="B30">
            <v>22</v>
          </cell>
          <cell r="C30">
            <v>133</v>
          </cell>
          <cell r="D30">
            <v>0</v>
          </cell>
          <cell r="E30">
            <v>155</v>
          </cell>
          <cell r="F30">
            <v>96</v>
          </cell>
          <cell r="G30">
            <v>0</v>
          </cell>
          <cell r="H30">
            <v>96</v>
          </cell>
          <cell r="I30">
            <v>251</v>
          </cell>
          <cell r="J30">
            <v>0</v>
          </cell>
          <cell r="K30">
            <v>0</v>
          </cell>
          <cell r="L30">
            <v>0</v>
          </cell>
          <cell r="M30">
            <v>251</v>
          </cell>
        </row>
        <row r="31">
          <cell r="A31" t="str">
            <v>UNIV OF VICTORIA, MCPHERSON LI</v>
          </cell>
          <cell r="B31">
            <v>35</v>
          </cell>
          <cell r="C31">
            <v>140</v>
          </cell>
          <cell r="D31">
            <v>0</v>
          </cell>
          <cell r="E31">
            <v>175</v>
          </cell>
          <cell r="F31">
            <v>248</v>
          </cell>
          <cell r="G31">
            <v>0</v>
          </cell>
          <cell r="H31">
            <v>248</v>
          </cell>
          <cell r="I31">
            <v>423</v>
          </cell>
          <cell r="J31">
            <v>0</v>
          </cell>
          <cell r="K31">
            <v>0</v>
          </cell>
          <cell r="L31">
            <v>0</v>
          </cell>
          <cell r="M31">
            <v>423</v>
          </cell>
        </row>
        <row r="32">
          <cell r="A32" t="str">
            <v>UNIVERSITY CANADA WEST</v>
          </cell>
          <cell r="B32">
            <v>0</v>
          </cell>
          <cell r="C32">
            <v>3</v>
          </cell>
          <cell r="D32">
            <v>0</v>
          </cell>
          <cell r="E32">
            <v>3</v>
          </cell>
          <cell r="F32">
            <v>28</v>
          </cell>
          <cell r="G32">
            <v>0</v>
          </cell>
          <cell r="H32">
            <v>28</v>
          </cell>
          <cell r="I32">
            <v>31</v>
          </cell>
          <cell r="J32">
            <v>0</v>
          </cell>
          <cell r="K32">
            <v>0</v>
          </cell>
          <cell r="L32">
            <v>0</v>
          </cell>
          <cell r="M32">
            <v>31</v>
          </cell>
        </row>
        <row r="33">
          <cell r="A33" t="str">
            <v>VANCOUVER COMMUN COL</v>
          </cell>
          <cell r="B33">
            <v>1</v>
          </cell>
          <cell r="C33">
            <v>48</v>
          </cell>
          <cell r="D33">
            <v>0</v>
          </cell>
          <cell r="E33">
            <v>49</v>
          </cell>
          <cell r="F33">
            <v>46</v>
          </cell>
          <cell r="G33">
            <v>0</v>
          </cell>
          <cell r="H33">
            <v>46</v>
          </cell>
          <cell r="I33">
            <v>95</v>
          </cell>
          <cell r="J33">
            <v>0</v>
          </cell>
          <cell r="K33">
            <v>0</v>
          </cell>
          <cell r="L33">
            <v>0</v>
          </cell>
          <cell r="M33">
            <v>95</v>
          </cell>
        </row>
        <row r="34">
          <cell r="A34" t="str">
            <v>VANCOUVER ISLAND UNIVERSITY LIBRARY</v>
          </cell>
          <cell r="B34">
            <v>2</v>
          </cell>
          <cell r="C34">
            <v>12</v>
          </cell>
          <cell r="D34">
            <v>0</v>
          </cell>
          <cell r="E34">
            <v>14</v>
          </cell>
          <cell r="F34">
            <v>53</v>
          </cell>
          <cell r="G34">
            <v>0</v>
          </cell>
          <cell r="H34">
            <v>53</v>
          </cell>
          <cell r="I34">
            <v>67</v>
          </cell>
          <cell r="J34">
            <v>0</v>
          </cell>
          <cell r="K34">
            <v>0</v>
          </cell>
          <cell r="L34">
            <v>0</v>
          </cell>
          <cell r="M34">
            <v>67</v>
          </cell>
        </row>
        <row r="35">
          <cell r="A35" t="str">
            <v>YUKON COL, RES CTR</v>
          </cell>
          <cell r="B35">
            <v>0</v>
          </cell>
          <cell r="C35">
            <v>4</v>
          </cell>
          <cell r="D35">
            <v>0</v>
          </cell>
          <cell r="E35">
            <v>4</v>
          </cell>
          <cell r="F35">
            <v>23</v>
          </cell>
          <cell r="G35">
            <v>0</v>
          </cell>
          <cell r="H35">
            <v>23</v>
          </cell>
          <cell r="I35">
            <v>27</v>
          </cell>
          <cell r="J35">
            <v>0</v>
          </cell>
          <cell r="K35">
            <v>0</v>
          </cell>
          <cell r="L35">
            <v>0</v>
          </cell>
          <cell r="M35">
            <v>27</v>
          </cell>
        </row>
      </sheetData>
      <sheetData sheetId="2" refreshError="1"/>
      <sheetData sheetId="3">
        <row r="2">
          <cell r="A2" t="str">
            <v>DOUGLAS COL LIBR</v>
          </cell>
          <cell r="B2">
            <v>245</v>
          </cell>
        </row>
        <row r="3">
          <cell r="A3" t="str">
            <v>BRITISH COLUMBIA QPT ADAC ADM</v>
          </cell>
          <cell r="B3">
            <v>0</v>
          </cell>
        </row>
        <row r="4">
          <cell r="A4" t="str">
            <v>BRITISH COLUMBIA INST OF TECH</v>
          </cell>
          <cell r="B4">
            <v>161</v>
          </cell>
        </row>
        <row r="5">
          <cell r="A5" t="str">
            <v>CAMOSUN COL</v>
          </cell>
          <cell r="B5">
            <v>71</v>
          </cell>
        </row>
        <row r="6">
          <cell r="A6" t="str">
            <v>COLLEGE OF NEW CALEDONIA LIBR</v>
          </cell>
          <cell r="B6">
            <v>17</v>
          </cell>
        </row>
        <row r="7">
          <cell r="A7" t="str">
            <v>COLLEGE OF THE ROCKIES</v>
          </cell>
          <cell r="B7">
            <v>4</v>
          </cell>
        </row>
        <row r="8">
          <cell r="A8" t="str">
            <v>EMILY CARR UNIVERSITY OF ART + DESIGN</v>
          </cell>
          <cell r="B8">
            <v>28</v>
          </cell>
        </row>
        <row r="9">
          <cell r="A9" t="str">
            <v>JUSTICE INST OF BRITISH COLUMBIA</v>
          </cell>
          <cell r="B9">
            <v>11</v>
          </cell>
        </row>
        <row r="10">
          <cell r="A10" t="str">
            <v>Kwantlen Polytechnic University</v>
          </cell>
          <cell r="B10">
            <v>187</v>
          </cell>
        </row>
        <row r="11">
          <cell r="A11" t="str">
            <v>LANGARA COL, LIBR</v>
          </cell>
          <cell r="B11">
            <v>111</v>
          </cell>
        </row>
        <row r="12">
          <cell r="A12" t="str">
            <v>VANCOUVER ISLAND UNIVERSITY LIBRARY</v>
          </cell>
          <cell r="B12">
            <v>2</v>
          </cell>
        </row>
        <row r="13">
          <cell r="A13" t="str">
            <v>NORTH ISLAND COL</v>
          </cell>
          <cell r="B13">
            <v>60</v>
          </cell>
        </row>
        <row r="14">
          <cell r="A14" t="str">
            <v>NORTHERN LIGHTS COL</v>
          </cell>
          <cell r="B14">
            <v>1</v>
          </cell>
        </row>
        <row r="15">
          <cell r="A15" t="str">
            <v>NORTHWEST COMMUN COL</v>
          </cell>
          <cell r="B15">
            <v>35</v>
          </cell>
        </row>
        <row r="16">
          <cell r="A16" t="str">
            <v>Okanagan College Library</v>
          </cell>
          <cell r="B16">
            <v>34</v>
          </cell>
        </row>
        <row r="17">
          <cell r="A17" t="str">
            <v>SELKIRK COL LIBR</v>
          </cell>
          <cell r="B17">
            <v>18</v>
          </cell>
        </row>
        <row r="18">
          <cell r="A18" t="str">
            <v>SIMON FRASER UNIV</v>
          </cell>
          <cell r="B18">
            <v>695</v>
          </cell>
        </row>
        <row r="19">
          <cell r="A19" t="str">
            <v>THOMPSON RIVERS UNIVERSITY</v>
          </cell>
          <cell r="B19">
            <v>86</v>
          </cell>
        </row>
        <row r="20">
          <cell r="A20" t="str">
            <v>TRINITY WESTERN UNIV LIBR</v>
          </cell>
          <cell r="B20">
            <v>8</v>
          </cell>
        </row>
        <row r="21">
          <cell r="A21" t="str">
            <v>UNIV OF THE FRASER VALLEY</v>
          </cell>
          <cell r="B21">
            <v>129</v>
          </cell>
        </row>
        <row r="22">
          <cell r="A22" t="str">
            <v>UNIV OF BRITISH COLUMBIA LIBR</v>
          </cell>
          <cell r="B22">
            <v>378</v>
          </cell>
        </row>
        <row r="23">
          <cell r="A23" t="str">
            <v>UNIV OF NORTHERN BRITISH COLUM</v>
          </cell>
          <cell r="B23">
            <v>46</v>
          </cell>
        </row>
        <row r="24">
          <cell r="A24" t="str">
            <v>UNIV OF VICTORIA, MCPHERSON LI</v>
          </cell>
          <cell r="B24">
            <v>171</v>
          </cell>
        </row>
        <row r="25">
          <cell r="A25" t="str">
            <v>VANCOUVER COMMUN COL</v>
          </cell>
          <cell r="B25">
            <v>20</v>
          </cell>
        </row>
        <row r="26">
          <cell r="A26" t="str">
            <v>YUKON COL, RES CTR</v>
          </cell>
          <cell r="B26">
            <v>1</v>
          </cell>
        </row>
        <row r="27">
          <cell r="A27" t="str">
            <v>CAPILANO UNIVERSITY</v>
          </cell>
          <cell r="B27">
            <v>27</v>
          </cell>
        </row>
        <row r="28">
          <cell r="A28" t="str">
            <v>ALEXANDER COL</v>
          </cell>
          <cell r="B28">
            <v>19</v>
          </cell>
        </row>
        <row r="29">
          <cell r="A29" t="str">
            <v>QUEST UNIVERSITY CANADA</v>
          </cell>
          <cell r="B29">
            <v>3</v>
          </cell>
        </row>
        <row r="30">
          <cell r="A30" t="str">
            <v>COLUMBIA BIBLE COL</v>
          </cell>
          <cell r="B30">
            <v>5</v>
          </cell>
        </row>
        <row r="31">
          <cell r="A31" t="str">
            <v>UNIVERSITY CANADA WEST</v>
          </cell>
          <cell r="B31">
            <v>3</v>
          </cell>
        </row>
        <row r="32">
          <cell r="A32" t="str">
            <v>NICOLA VALLEY INST OF TECH</v>
          </cell>
          <cell r="B32">
            <v>9</v>
          </cell>
        </row>
      </sheetData>
      <sheetData sheetId="4">
        <row r="1">
          <cell r="A1" t="str">
            <v>ALEXANDER COL</v>
          </cell>
        </row>
        <row r="2">
          <cell r="A2" t="str">
            <v>BRITISH COLUMBIA INST OF TECH</v>
          </cell>
        </row>
        <row r="3">
          <cell r="A3" t="str">
            <v>CAMOSUN COL</v>
          </cell>
        </row>
        <row r="4">
          <cell r="A4" t="str">
            <v>CAPILANO UNIVERSITY</v>
          </cell>
        </row>
        <row r="5">
          <cell r="A5" t="str">
            <v>COLLEGE OF NEW CALEDONIA LIBR</v>
          </cell>
        </row>
        <row r="6">
          <cell r="A6" t="str">
            <v>COLLEGE OF THE ROCKIES</v>
          </cell>
        </row>
        <row r="7">
          <cell r="A7" t="str">
            <v>COLUMBIA BIBLE COL</v>
          </cell>
        </row>
        <row r="8">
          <cell r="A8" t="str">
            <v>DOUGLAS COL LIBR</v>
          </cell>
        </row>
        <row r="9">
          <cell r="A9" t="str">
            <v>EMILY CARR UNIVERSITY OF ART + DESIGN</v>
          </cell>
        </row>
        <row r="10">
          <cell r="A10" t="str">
            <v>JUSTICE INST OF BRITISH COLUMBIA</v>
          </cell>
        </row>
        <row r="11">
          <cell r="A11" t="str">
            <v>Kwantlen Polytechnic University</v>
          </cell>
        </row>
        <row r="12">
          <cell r="A12" t="str">
            <v>LANGARA COL, LIBR</v>
          </cell>
        </row>
        <row r="13">
          <cell r="A13" t="str">
            <v>NICOLA VALLEY INST OF TECH</v>
          </cell>
        </row>
        <row r="14">
          <cell r="A14" t="str">
            <v>NORTH ISLAND COL</v>
          </cell>
        </row>
        <row r="15">
          <cell r="A15" t="str">
            <v>NORTHERN LIGHTS COL</v>
          </cell>
        </row>
        <row r="16">
          <cell r="A16" t="str">
            <v>NORTHWEST COMMUN COL</v>
          </cell>
        </row>
        <row r="17">
          <cell r="A17" t="str">
            <v>Okanagan College Library</v>
          </cell>
        </row>
        <row r="18">
          <cell r="A18" t="str">
            <v>QUEST UNIVERSITY CANADA</v>
          </cell>
        </row>
        <row r="19">
          <cell r="A19" t="str">
            <v>SELKIRK COL LIBR</v>
          </cell>
        </row>
        <row r="20">
          <cell r="A20" t="str">
            <v>SIMON FRASER UNIV</v>
          </cell>
        </row>
        <row r="21">
          <cell r="A21" t="str">
            <v>THOMPSON RIVERS UNIVERSITY</v>
          </cell>
        </row>
        <row r="22">
          <cell r="A22" t="str">
            <v>TRINITY WESTERN UNIV LIBR</v>
          </cell>
        </row>
        <row r="23">
          <cell r="A23" t="str">
            <v>UNIVERSITY CANADA WEST</v>
          </cell>
        </row>
        <row r="24">
          <cell r="A24" t="str">
            <v>UNIV OF BRITISH COLUMBIA LIBR</v>
          </cell>
        </row>
        <row r="25">
          <cell r="A25" t="str">
            <v>UNIV OF NORTHERN BRITISH COLUM</v>
          </cell>
        </row>
        <row r="26">
          <cell r="A26" t="str">
            <v>UNIV OF THE FRASER VALLEY</v>
          </cell>
        </row>
        <row r="27">
          <cell r="A27" t="str">
            <v>UNIV OF VICTORIA, MCPHERSON LI</v>
          </cell>
        </row>
        <row r="28">
          <cell r="A28" t="str">
            <v>VANCOUVER COMMUN COL</v>
          </cell>
        </row>
        <row r="29">
          <cell r="A29" t="str">
            <v>VANCOUVER ISLAND UNIVERSITY LIBRARY</v>
          </cell>
        </row>
        <row r="30">
          <cell r="A30" t="str">
            <v>YUKON COL, RES CTR</v>
          </cell>
        </row>
        <row r="31">
          <cell r="A31" t="str">
            <v>BRITISH COLUMBIA QPT ADAC ADM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Layout" topLeftCell="A2" workbookViewId="0">
      <selection activeCell="A5" sqref="A5:B35"/>
    </sheetView>
  </sheetViews>
  <sheetFormatPr baseColWidth="10" defaultRowHeight="15" x14ac:dyDescent="0"/>
  <cols>
    <col min="1" max="1" width="29.83203125" customWidth="1"/>
    <col min="2" max="5" width="10.33203125" customWidth="1"/>
    <col min="6" max="6" width="8.5" customWidth="1"/>
    <col min="7" max="7" width="15.1640625" customWidth="1"/>
    <col min="8" max="8" width="12" customWidth="1"/>
  </cols>
  <sheetData>
    <row r="1" spans="1:9">
      <c r="A1" s="1" t="s">
        <v>0</v>
      </c>
      <c r="B1" s="2">
        <v>42278</v>
      </c>
      <c r="C1" s="3" t="s">
        <v>1</v>
      </c>
      <c r="D1" s="4" t="s">
        <v>2</v>
      </c>
      <c r="E1" s="3">
        <v>1</v>
      </c>
      <c r="F1" s="3"/>
      <c r="G1" s="3"/>
      <c r="H1" s="3"/>
      <c r="I1" s="3"/>
    </row>
    <row r="2" spans="1:9">
      <c r="A2" s="3"/>
      <c r="B2" s="5">
        <v>42308</v>
      </c>
      <c r="C2" s="26" t="s">
        <v>3</v>
      </c>
      <c r="D2" s="26"/>
      <c r="E2" s="6">
        <f>B2-B1-E1+1</f>
        <v>30</v>
      </c>
      <c r="F2" s="26" t="s">
        <v>4</v>
      </c>
      <c r="G2" s="26"/>
      <c r="H2" s="7">
        <f>H36/E2</f>
        <v>103.7</v>
      </c>
      <c r="I2" s="1"/>
    </row>
    <row r="3" spans="1:9">
      <c r="A3" s="27" t="s">
        <v>5</v>
      </c>
      <c r="B3" s="24" t="s">
        <v>6</v>
      </c>
      <c r="C3" s="24" t="s">
        <v>7</v>
      </c>
      <c r="D3" s="24"/>
      <c r="E3" s="24"/>
      <c r="F3" s="24"/>
      <c r="G3" s="24" t="s">
        <v>8</v>
      </c>
      <c r="H3" s="24" t="s">
        <v>9</v>
      </c>
      <c r="I3" s="24" t="s">
        <v>10</v>
      </c>
    </row>
    <row r="4" spans="1:9" ht="24">
      <c r="A4" s="27"/>
      <c r="B4" s="24"/>
      <c r="C4" s="8" t="s">
        <v>11</v>
      </c>
      <c r="D4" s="8" t="s">
        <v>12</v>
      </c>
      <c r="E4" s="8" t="s">
        <v>13</v>
      </c>
      <c r="F4" s="8" t="s">
        <v>14</v>
      </c>
      <c r="G4" s="24"/>
      <c r="H4" s="24"/>
      <c r="I4" s="24"/>
    </row>
    <row r="5" spans="1:9" ht="13" customHeight="1">
      <c r="A5" s="9" t="s">
        <v>38</v>
      </c>
      <c r="B5" s="28">
        <v>4</v>
      </c>
      <c r="C5" s="21">
        <f>VLOOKUP('[1]Lookup data'!$A1,[1]SessionsData!$A$3:$M$35,2,FALSE)</f>
        <v>1</v>
      </c>
      <c r="D5" s="21">
        <f>VLOOKUP('[1]Lookup data'!$A1,[1]SessionsData!$A$3:$M$35,3,FALSE)</f>
        <v>18</v>
      </c>
      <c r="E5" s="21">
        <f>VLOOKUP('[1]Lookup data'!$A1,[1]QwidgetData!$A$2:$B$32,2,FALSE)</f>
        <v>19</v>
      </c>
      <c r="F5" s="10">
        <f t="shared" ref="F5:F35" si="0">SUM(C5:D5)</f>
        <v>19</v>
      </c>
      <c r="G5" s="21">
        <f>VLOOKUP('[1]Lookup data'!$A1,[1]SessionsData!$A$3:$M$35,6,FALSE)</f>
        <v>38</v>
      </c>
      <c r="H5" s="10">
        <f t="shared" ref="H5:H35" si="1">SUM(C5,G5)</f>
        <v>39</v>
      </c>
      <c r="I5" s="11">
        <f t="shared" ref="I5:I25" si="2">IF(B5=0,"",(H5/((B5/7)*$E$2)))</f>
        <v>2.2749999999999999</v>
      </c>
    </row>
    <row r="6" spans="1:9" ht="13" customHeight="1">
      <c r="A6" s="12" t="s">
        <v>15</v>
      </c>
      <c r="B6" s="29">
        <v>7</v>
      </c>
      <c r="C6" s="22">
        <f>VLOOKUP('[1]Lookup data'!$A2,[1]SessionsData!$A$3:$M$35,2,FALSE)</f>
        <v>21</v>
      </c>
      <c r="D6" s="22">
        <f>VLOOKUP('[1]Lookup data'!$A2,[1]SessionsData!$A$3:$M$35,3,FALSE)</f>
        <v>143</v>
      </c>
      <c r="E6" s="22">
        <f>VLOOKUP('[1]Lookup data'!$A2,[1]QwidgetData!$A$2:$B$32,2,FALSE)</f>
        <v>161</v>
      </c>
      <c r="F6" s="13">
        <f t="shared" si="0"/>
        <v>164</v>
      </c>
      <c r="G6" s="22">
        <f>VLOOKUP('[1]Lookup data'!$A2,[1]SessionsData!$A$3:$M$35,6,FALSE)</f>
        <v>66</v>
      </c>
      <c r="H6" s="13">
        <f t="shared" si="1"/>
        <v>87</v>
      </c>
      <c r="I6" s="14">
        <f t="shared" si="2"/>
        <v>2.9</v>
      </c>
    </row>
    <row r="7" spans="1:9" ht="13" customHeight="1">
      <c r="A7" s="12" t="s">
        <v>16</v>
      </c>
      <c r="B7" s="29">
        <v>5</v>
      </c>
      <c r="C7" s="22">
        <f>VLOOKUP('[1]Lookup data'!$A3,[1]SessionsData!$A$3:$M$35,2,FALSE)</f>
        <v>13</v>
      </c>
      <c r="D7" s="22">
        <f>VLOOKUP('[1]Lookup data'!$A3,[1]SessionsData!$A$3:$M$35,3,FALSE)</f>
        <v>92</v>
      </c>
      <c r="E7" s="22">
        <f>VLOOKUP('[1]Lookup data'!$A3,[1]QwidgetData!$A$2:$B$32,2,FALSE)</f>
        <v>71</v>
      </c>
      <c r="F7" s="13">
        <f t="shared" si="0"/>
        <v>105</v>
      </c>
      <c r="G7" s="22">
        <f>VLOOKUP('[1]Lookup data'!$A3,[1]SessionsData!$A$3:$M$35,6,FALSE)</f>
        <v>39</v>
      </c>
      <c r="H7" s="13">
        <f t="shared" si="1"/>
        <v>52</v>
      </c>
      <c r="I7" s="14">
        <f t="shared" si="2"/>
        <v>2.4266666666666663</v>
      </c>
    </row>
    <row r="8" spans="1:9" ht="13" customHeight="1">
      <c r="A8" s="12" t="s">
        <v>17</v>
      </c>
      <c r="B8" s="29">
        <v>5</v>
      </c>
      <c r="C8" s="22">
        <f>VLOOKUP('[1]Lookup data'!$A4,[1]SessionsData!$A$3:$M$35,2,FALSE)</f>
        <v>6</v>
      </c>
      <c r="D8" s="22">
        <f>VLOOKUP('[1]Lookup data'!$A4,[1]SessionsData!$A$3:$M$35,3,FALSE)</f>
        <v>43</v>
      </c>
      <c r="E8" s="22">
        <f>VLOOKUP('[1]Lookup data'!$A4,[1]QwidgetData!$A$2:$B$32,2,FALSE)</f>
        <v>27</v>
      </c>
      <c r="F8" s="13">
        <f t="shared" si="0"/>
        <v>49</v>
      </c>
      <c r="G8" s="22">
        <f>VLOOKUP('[1]Lookup data'!$A4,[1]SessionsData!$A$3:$M$35,6,FALSE)</f>
        <v>52</v>
      </c>
      <c r="H8" s="13">
        <f t="shared" si="1"/>
        <v>58</v>
      </c>
      <c r="I8" s="14">
        <f t="shared" si="2"/>
        <v>2.7066666666666666</v>
      </c>
    </row>
    <row r="9" spans="1:9" ht="13" customHeight="1">
      <c r="A9" s="12" t="s">
        <v>39</v>
      </c>
      <c r="B9" s="29">
        <v>6</v>
      </c>
      <c r="C9" s="22">
        <f>VLOOKUP('[1]Lookup data'!$A5,[1]SessionsData!$A$3:$M$35,2,FALSE)</f>
        <v>0</v>
      </c>
      <c r="D9" s="22">
        <f>VLOOKUP('[1]Lookup data'!$A5,[1]SessionsData!$A$3:$M$35,3,FALSE)</f>
        <v>22</v>
      </c>
      <c r="E9" s="22">
        <f>VLOOKUP('[1]Lookup data'!$A5,[1]QwidgetData!$A$2:$B$32,2,FALSE)</f>
        <v>17</v>
      </c>
      <c r="F9" s="13">
        <f t="shared" si="0"/>
        <v>22</v>
      </c>
      <c r="G9" s="22">
        <f>VLOOKUP('[1]Lookup data'!$A5,[1]SessionsData!$A$3:$M$35,6,FALSE)</f>
        <v>71</v>
      </c>
      <c r="H9" s="13">
        <f t="shared" si="1"/>
        <v>71</v>
      </c>
      <c r="I9" s="14">
        <f t="shared" si="2"/>
        <v>2.7611111111111115</v>
      </c>
    </row>
    <row r="10" spans="1:9" ht="13" customHeight="1">
      <c r="A10" s="12" t="s">
        <v>18</v>
      </c>
      <c r="B10" s="29">
        <v>3</v>
      </c>
      <c r="C10" s="22">
        <f>VLOOKUP('[1]Lookup data'!$A6,[1]SessionsData!$A$3:$M$35,2,FALSE)</f>
        <v>1</v>
      </c>
      <c r="D10" s="22">
        <f>VLOOKUP('[1]Lookup data'!$A6,[1]SessionsData!$A$3:$M$35,3,FALSE)</f>
        <v>3</v>
      </c>
      <c r="E10" s="22">
        <f>VLOOKUP('[1]Lookup data'!$A6,[1]QwidgetData!$A$2:$B$32,2,FALSE)</f>
        <v>4</v>
      </c>
      <c r="F10" s="13">
        <f t="shared" si="0"/>
        <v>4</v>
      </c>
      <c r="G10" s="22">
        <f>VLOOKUP('[1]Lookup data'!$A6,[1]SessionsData!$A$3:$M$35,6,FALSE)</f>
        <v>39</v>
      </c>
      <c r="H10" s="13">
        <f t="shared" si="1"/>
        <v>40</v>
      </c>
      <c r="I10" s="14">
        <f t="shared" si="2"/>
        <v>3.1111111111111116</v>
      </c>
    </row>
    <row r="11" spans="1:9" ht="13" customHeight="1">
      <c r="A11" s="12" t="s">
        <v>40</v>
      </c>
      <c r="B11" s="29">
        <v>4</v>
      </c>
      <c r="C11" s="22">
        <f>VLOOKUP('[1]Lookup data'!$A7,[1]SessionsData!$A$3:$M$35,2,FALSE)</f>
        <v>0</v>
      </c>
      <c r="D11" s="22">
        <f>VLOOKUP('[1]Lookup data'!$A7,[1]SessionsData!$A$3:$M$35,3,FALSE)</f>
        <v>5</v>
      </c>
      <c r="E11" s="22">
        <f>VLOOKUP('[1]Lookup data'!$A7,[1]QwidgetData!$A$2:$B$32,2,FALSE)</f>
        <v>5</v>
      </c>
      <c r="F11" s="13">
        <f t="shared" si="0"/>
        <v>5</v>
      </c>
      <c r="G11" s="22">
        <f>VLOOKUP('[1]Lookup data'!$A7,[1]SessionsData!$A$3:$M$35,6,FALSE)</f>
        <v>48</v>
      </c>
      <c r="H11" s="13">
        <f t="shared" si="1"/>
        <v>48</v>
      </c>
      <c r="I11" s="14">
        <f t="shared" si="2"/>
        <v>2.8000000000000003</v>
      </c>
    </row>
    <row r="12" spans="1:9" ht="13" customHeight="1">
      <c r="A12" s="12" t="s">
        <v>19</v>
      </c>
      <c r="B12" s="29">
        <v>9</v>
      </c>
      <c r="C12" s="22">
        <f>VLOOKUP('[1]Lookup data'!$A8,[1]SessionsData!$A$3:$M$35,2,FALSE)</f>
        <v>37</v>
      </c>
      <c r="D12" s="22">
        <f>VLOOKUP('[1]Lookup data'!$A8,[1]SessionsData!$A$3:$M$35,3,FALSE)</f>
        <v>273</v>
      </c>
      <c r="E12" s="22">
        <f>VLOOKUP('[1]Lookup data'!$A8,[1]QwidgetData!$A$2:$B$32,2,FALSE)</f>
        <v>245</v>
      </c>
      <c r="F12" s="13">
        <f t="shared" si="0"/>
        <v>310</v>
      </c>
      <c r="G12" s="22">
        <f>VLOOKUP('[1]Lookup data'!$A8,[1]SessionsData!$A$3:$M$35,6,FALSE)</f>
        <v>119</v>
      </c>
      <c r="H12" s="13">
        <f t="shared" si="1"/>
        <v>156</v>
      </c>
      <c r="I12" s="14">
        <f t="shared" si="2"/>
        <v>4.0444444444444443</v>
      </c>
    </row>
    <row r="13" spans="1:9" ht="13" customHeight="1">
      <c r="A13" s="12" t="s">
        <v>41</v>
      </c>
      <c r="B13" s="29">
        <v>5</v>
      </c>
      <c r="C13" s="22">
        <f>VLOOKUP('[1]Lookup data'!$A9,[1]SessionsData!$A$3:$M$35,2,FALSE)</f>
        <v>1</v>
      </c>
      <c r="D13" s="22">
        <f>VLOOKUP('[1]Lookup data'!$A9,[1]SessionsData!$A$3:$M$35,3,FALSE)</f>
        <v>27</v>
      </c>
      <c r="E13" s="22">
        <f>VLOOKUP('[1]Lookup data'!$A9,[1]QwidgetData!$A$2:$B$32,2,FALSE)</f>
        <v>28</v>
      </c>
      <c r="F13" s="13">
        <f t="shared" si="0"/>
        <v>28</v>
      </c>
      <c r="G13" s="22">
        <f>VLOOKUP('[1]Lookup data'!$A9,[1]SessionsData!$A$3:$M$35,6,FALSE)</f>
        <v>38</v>
      </c>
      <c r="H13" s="13">
        <f t="shared" si="1"/>
        <v>39</v>
      </c>
      <c r="I13" s="14">
        <f t="shared" si="2"/>
        <v>1.8199999999999998</v>
      </c>
    </row>
    <row r="14" spans="1:9" ht="13" customHeight="1">
      <c r="A14" s="12" t="s">
        <v>20</v>
      </c>
      <c r="B14" s="29">
        <v>3</v>
      </c>
      <c r="C14" s="22">
        <f>VLOOKUP('[1]Lookup data'!$A10,[1]SessionsData!$A$3:$M$35,2,FALSE)</f>
        <v>0</v>
      </c>
      <c r="D14" s="22">
        <f>VLOOKUP('[1]Lookup data'!$A10,[1]SessionsData!$A$3:$M$35,3,FALSE)</f>
        <v>11</v>
      </c>
      <c r="E14" s="22">
        <f>VLOOKUP('[1]Lookup data'!$A10,[1]QwidgetData!$A$2:$B$32,2,FALSE)</f>
        <v>11</v>
      </c>
      <c r="F14" s="13">
        <f t="shared" si="0"/>
        <v>11</v>
      </c>
      <c r="G14" s="22">
        <f>VLOOKUP('[1]Lookup data'!$A10,[1]SessionsData!$A$3:$M$35,6,FALSE)</f>
        <v>43</v>
      </c>
      <c r="H14" s="13">
        <f t="shared" si="1"/>
        <v>43</v>
      </c>
      <c r="I14" s="14">
        <f t="shared" si="2"/>
        <v>3.3444444444444446</v>
      </c>
    </row>
    <row r="15" spans="1:9" ht="13" customHeight="1">
      <c r="A15" s="12" t="s">
        <v>21</v>
      </c>
      <c r="B15" s="29">
        <v>11</v>
      </c>
      <c r="C15" s="22">
        <f>VLOOKUP('[1]Lookup data'!$A11,[1]SessionsData!$A$3:$M$35,2,FALSE)</f>
        <v>34</v>
      </c>
      <c r="D15" s="22">
        <f>VLOOKUP('[1]Lookup data'!$A11,[1]SessionsData!$A$3:$M$35,3,FALSE)</f>
        <v>167</v>
      </c>
      <c r="E15" s="22">
        <f>VLOOKUP('[1]Lookup data'!$A11,[1]QwidgetData!$A$2:$B$32,2,FALSE)</f>
        <v>187</v>
      </c>
      <c r="F15" s="13">
        <f t="shared" si="0"/>
        <v>201</v>
      </c>
      <c r="G15" s="22">
        <f>VLOOKUP('[1]Lookup data'!$A11,[1]SessionsData!$A$3:$M$35,6,FALSE)</f>
        <v>121</v>
      </c>
      <c r="H15" s="13">
        <f t="shared" si="1"/>
        <v>155</v>
      </c>
      <c r="I15" s="14">
        <f t="shared" si="2"/>
        <v>3.2878787878787881</v>
      </c>
    </row>
    <row r="16" spans="1:9" ht="13" customHeight="1">
      <c r="A16" s="12" t="s">
        <v>22</v>
      </c>
      <c r="B16" s="29">
        <v>7</v>
      </c>
      <c r="C16" s="22">
        <f>VLOOKUP('[1]Lookup data'!$A12,[1]SessionsData!$A$3:$M$35,2,FALSE)</f>
        <v>8</v>
      </c>
      <c r="D16" s="22">
        <f>VLOOKUP('[1]Lookup data'!$A12,[1]SessionsData!$A$3:$M$35,3,FALSE)</f>
        <v>134</v>
      </c>
      <c r="E16" s="22">
        <f>VLOOKUP('[1]Lookup data'!$A12,[1]QwidgetData!$A$2:$B$32,2,FALSE)</f>
        <v>111</v>
      </c>
      <c r="F16" s="13">
        <f t="shared" si="0"/>
        <v>142</v>
      </c>
      <c r="G16" s="22">
        <f>VLOOKUP('[1]Lookup data'!$A12,[1]SessionsData!$A$3:$M$35,6,FALSE)</f>
        <v>99</v>
      </c>
      <c r="H16" s="13">
        <f t="shared" si="1"/>
        <v>107</v>
      </c>
      <c r="I16" s="14">
        <f t="shared" si="2"/>
        <v>3.5666666666666669</v>
      </c>
    </row>
    <row r="17" spans="1:9" ht="13" customHeight="1">
      <c r="A17" s="12" t="s">
        <v>42</v>
      </c>
      <c r="B17" s="29">
        <v>2</v>
      </c>
      <c r="C17" s="22">
        <f>VLOOKUP('[1]Lookup data'!$A13,[1]SessionsData!$A$3:$M$35,2,FALSE)</f>
        <v>0</v>
      </c>
      <c r="D17" s="22">
        <f>VLOOKUP('[1]Lookup data'!$A13,[1]SessionsData!$A$3:$M$35,3,FALSE)</f>
        <v>10</v>
      </c>
      <c r="E17" s="22">
        <f>VLOOKUP('[1]Lookup data'!$A13,[1]QwidgetData!$A$2:$B$32,2,FALSE)</f>
        <v>9</v>
      </c>
      <c r="F17" s="13">
        <f t="shared" si="0"/>
        <v>10</v>
      </c>
      <c r="G17" s="22">
        <f>VLOOKUP('[1]Lookup data'!$A13,[1]SessionsData!$A$3:$M$35,6,FALSE)</f>
        <v>28</v>
      </c>
      <c r="H17" s="13">
        <f t="shared" si="1"/>
        <v>28</v>
      </c>
      <c r="I17" s="14">
        <f t="shared" si="2"/>
        <v>3.2666666666666666</v>
      </c>
    </row>
    <row r="18" spans="1:9" ht="13" customHeight="1">
      <c r="A18" s="12" t="s">
        <v>23</v>
      </c>
      <c r="B18" s="29">
        <v>4</v>
      </c>
      <c r="C18" s="22">
        <f>VLOOKUP('[1]Lookup data'!$A14,[1]SessionsData!$A$3:$M$35,2,FALSE)</f>
        <v>0</v>
      </c>
      <c r="D18" s="22">
        <f>VLOOKUP('[1]Lookup data'!$A14,[1]SessionsData!$A$3:$M$35,3,FALSE)</f>
        <v>60</v>
      </c>
      <c r="E18" s="22">
        <f>VLOOKUP('[1]Lookup data'!$A14,[1]QwidgetData!$A$2:$B$32,2,FALSE)</f>
        <v>60</v>
      </c>
      <c r="F18" s="13">
        <f t="shared" si="0"/>
        <v>60</v>
      </c>
      <c r="G18" s="22">
        <f>VLOOKUP('[1]Lookup data'!$A14,[1]SessionsData!$A$3:$M$35,6,FALSE)</f>
        <v>20</v>
      </c>
      <c r="H18" s="13">
        <f t="shared" si="1"/>
        <v>20</v>
      </c>
      <c r="I18" s="14">
        <f t="shared" si="2"/>
        <v>1.1666666666666667</v>
      </c>
    </row>
    <row r="19" spans="1:9" ht="13" customHeight="1">
      <c r="A19" s="12" t="s">
        <v>24</v>
      </c>
      <c r="B19" s="29">
        <v>3</v>
      </c>
      <c r="C19" s="22">
        <f>VLOOKUP('[1]Lookup data'!$A15,[1]SessionsData!$A$3:$M$35,2,FALSE)</f>
        <v>0</v>
      </c>
      <c r="D19" s="22">
        <f>VLOOKUP('[1]Lookup data'!$A15,[1]SessionsData!$A$3:$M$35,3,FALSE)</f>
        <v>1</v>
      </c>
      <c r="E19" s="22">
        <f>VLOOKUP('[1]Lookup data'!$A15,[1]QwidgetData!$A$2:$B$32,2,FALSE)</f>
        <v>1</v>
      </c>
      <c r="F19" s="13">
        <f t="shared" si="0"/>
        <v>1</v>
      </c>
      <c r="G19" s="22">
        <f>VLOOKUP('[1]Lookup data'!$A15,[1]SessionsData!$A$3:$M$35,6,FALSE)</f>
        <v>42</v>
      </c>
      <c r="H19" s="13">
        <f t="shared" si="1"/>
        <v>42</v>
      </c>
      <c r="I19" s="14">
        <f t="shared" si="2"/>
        <v>3.2666666666666671</v>
      </c>
    </row>
    <row r="20" spans="1:9" ht="13" customHeight="1">
      <c r="A20" s="12" t="s">
        <v>43</v>
      </c>
      <c r="B20" s="29">
        <v>4</v>
      </c>
      <c r="C20" s="22">
        <f>VLOOKUP('[1]Lookup data'!$A16,[1]SessionsData!$A$3:$M$35,2,FALSE)</f>
        <v>6</v>
      </c>
      <c r="D20" s="22">
        <f>VLOOKUP('[1]Lookup data'!$A16,[1]SessionsData!$A$3:$M$35,3,FALSE)</f>
        <v>30</v>
      </c>
      <c r="E20" s="22">
        <f>VLOOKUP('[1]Lookup data'!$A16,[1]QwidgetData!$A$2:$B$32,2,FALSE)</f>
        <v>35</v>
      </c>
      <c r="F20" s="13">
        <f t="shared" si="0"/>
        <v>36</v>
      </c>
      <c r="G20" s="22">
        <f>VLOOKUP('[1]Lookup data'!$A16,[1]SessionsData!$A$3:$M$35,6,FALSE)</f>
        <v>47</v>
      </c>
      <c r="H20" s="13">
        <f t="shared" si="1"/>
        <v>53</v>
      </c>
      <c r="I20" s="14">
        <f t="shared" si="2"/>
        <v>3.0916666666666668</v>
      </c>
    </row>
    <row r="21" spans="1:9" ht="13" customHeight="1">
      <c r="A21" s="12" t="s">
        <v>44</v>
      </c>
      <c r="B21" s="29">
        <v>6</v>
      </c>
      <c r="C21" s="22">
        <f>VLOOKUP('[1]Lookup data'!$A17,[1]SessionsData!$A$3:$M$35,2,FALSE)</f>
        <v>2</v>
      </c>
      <c r="D21" s="22">
        <f>VLOOKUP('[1]Lookup data'!$A17,[1]SessionsData!$A$3:$M$35,3,FALSE)</f>
        <v>39</v>
      </c>
      <c r="E21" s="22">
        <f>VLOOKUP('[1]Lookup data'!$A17,[1]QwidgetData!$A$2:$B$32,2,FALSE)</f>
        <v>34</v>
      </c>
      <c r="F21" s="13">
        <f t="shared" si="0"/>
        <v>41</v>
      </c>
      <c r="G21" s="22">
        <f>VLOOKUP('[1]Lookup data'!$A17,[1]SessionsData!$A$3:$M$35,6,FALSE)</f>
        <v>75</v>
      </c>
      <c r="H21" s="13">
        <f t="shared" si="1"/>
        <v>77</v>
      </c>
      <c r="I21" s="14">
        <f t="shared" si="2"/>
        <v>2.9944444444444449</v>
      </c>
    </row>
    <row r="22" spans="1:9" ht="13" customHeight="1">
      <c r="A22" s="12" t="s">
        <v>25</v>
      </c>
      <c r="B22" s="29">
        <v>3</v>
      </c>
      <c r="C22" s="22">
        <f>VLOOKUP('[1]Lookup data'!$A18,[1]SessionsData!$A$3:$M$35,2,FALSE)</f>
        <v>0</v>
      </c>
      <c r="D22" s="22">
        <f>VLOOKUP('[1]Lookup data'!$A18,[1]SessionsData!$A$3:$M$35,3,FALSE)</f>
        <v>3</v>
      </c>
      <c r="E22" s="22">
        <f>VLOOKUP('[1]Lookup data'!$A18,[1]QwidgetData!$A$2:$B$32,2,FALSE)</f>
        <v>3</v>
      </c>
      <c r="F22" s="13">
        <f t="shared" si="0"/>
        <v>3</v>
      </c>
      <c r="G22" s="22">
        <f>VLOOKUP('[1]Lookup data'!$A18,[1]SessionsData!$A$3:$M$35,6,FALSE)</f>
        <v>30</v>
      </c>
      <c r="H22" s="13">
        <f t="shared" si="1"/>
        <v>30</v>
      </c>
      <c r="I22" s="14">
        <f t="shared" si="2"/>
        <v>2.3333333333333335</v>
      </c>
    </row>
    <row r="23" spans="1:9" ht="13" customHeight="1">
      <c r="A23" s="12" t="s">
        <v>45</v>
      </c>
      <c r="B23" s="29">
        <v>4</v>
      </c>
      <c r="C23" s="22">
        <f>VLOOKUP('[1]Lookup data'!$A19,[1]SessionsData!$A$3:$M$35,2,FALSE)</f>
        <v>0</v>
      </c>
      <c r="D23" s="22">
        <f>VLOOKUP('[1]Lookup data'!$A19,[1]SessionsData!$A$3:$M$35,3,FALSE)</f>
        <v>18</v>
      </c>
      <c r="E23" s="22">
        <f>VLOOKUP('[1]Lookup data'!$A19,[1]QwidgetData!$A$2:$B$32,2,FALSE)</f>
        <v>18</v>
      </c>
      <c r="F23" s="13">
        <f t="shared" si="0"/>
        <v>18</v>
      </c>
      <c r="G23" s="22">
        <f>VLOOKUP('[1]Lookup data'!$A19,[1]SessionsData!$A$3:$M$35,6,FALSE)</f>
        <v>33</v>
      </c>
      <c r="H23" s="13">
        <f t="shared" si="1"/>
        <v>33</v>
      </c>
      <c r="I23" s="14">
        <f t="shared" si="2"/>
        <v>1.925</v>
      </c>
    </row>
    <row r="24" spans="1:9" ht="13" customHeight="1">
      <c r="A24" s="12" t="s">
        <v>26</v>
      </c>
      <c r="B24" s="29">
        <v>23</v>
      </c>
      <c r="C24" s="22">
        <f>VLOOKUP('[1]Lookup data'!$A20,[1]SessionsData!$A$3:$M$35,2,FALSE)</f>
        <v>236</v>
      </c>
      <c r="D24" s="22">
        <f>VLOOKUP('[1]Lookup data'!$A20,[1]SessionsData!$A$3:$M$35,3,FALSE)</f>
        <v>612</v>
      </c>
      <c r="E24" s="22">
        <f>VLOOKUP('[1]Lookup data'!$A20,[1]QwidgetData!$A$2:$B$32,2,FALSE)</f>
        <v>695</v>
      </c>
      <c r="F24" s="13">
        <f t="shared" si="0"/>
        <v>848</v>
      </c>
      <c r="G24" s="22">
        <f>VLOOKUP('[1]Lookup data'!$A20,[1]SessionsData!$A$3:$M$35,6,FALSE)</f>
        <v>157</v>
      </c>
      <c r="H24" s="13">
        <f t="shared" si="1"/>
        <v>393</v>
      </c>
      <c r="I24" s="14">
        <f t="shared" si="2"/>
        <v>3.9869565217391307</v>
      </c>
    </row>
    <row r="25" spans="1:9" ht="13" customHeight="1">
      <c r="A25" s="12" t="s">
        <v>27</v>
      </c>
      <c r="B25" s="29">
        <v>5</v>
      </c>
      <c r="C25" s="22">
        <f>VLOOKUP('[1]Lookup data'!$A21,[1]SessionsData!$A$3:$M$35,2,FALSE)</f>
        <v>8</v>
      </c>
      <c r="D25" s="22">
        <f>VLOOKUP('[1]Lookup data'!$A21,[1]SessionsData!$A$3:$M$35,3,FALSE)</f>
        <v>78</v>
      </c>
      <c r="E25" s="22">
        <f>VLOOKUP('[1]Lookup data'!$A21,[1]QwidgetData!$A$2:$B$32,2,FALSE)</f>
        <v>86</v>
      </c>
      <c r="F25" s="13">
        <f t="shared" si="0"/>
        <v>86</v>
      </c>
      <c r="G25" s="22">
        <f>VLOOKUP('[1]Lookup data'!$A21,[1]SessionsData!$A$3:$M$35,6,FALSE)</f>
        <v>57</v>
      </c>
      <c r="H25" s="13">
        <f t="shared" si="1"/>
        <v>65</v>
      </c>
      <c r="I25" s="14">
        <f t="shared" si="2"/>
        <v>3.0333333333333332</v>
      </c>
    </row>
    <row r="26" spans="1:9" ht="13" customHeight="1">
      <c r="A26" s="12" t="s">
        <v>28</v>
      </c>
      <c r="B26" s="29">
        <v>5</v>
      </c>
      <c r="C26" s="22">
        <f>VLOOKUP('[1]Lookup data'!$A22,[1]SessionsData!$A$3:$M$35,2,FALSE)</f>
        <v>0</v>
      </c>
      <c r="D26" s="22">
        <f>VLOOKUP('[1]Lookup data'!$A22,[1]SessionsData!$A$3:$M$35,3,FALSE)</f>
        <v>15</v>
      </c>
      <c r="E26" s="22">
        <f>VLOOKUP('[1]Lookup data'!$A22,[1]QwidgetData!$A$2:$B$32,2,FALSE)</f>
        <v>8</v>
      </c>
      <c r="F26" s="13">
        <f t="shared" si="0"/>
        <v>15</v>
      </c>
      <c r="G26" s="22">
        <f>VLOOKUP('[1]Lookup data'!$A22,[1]SessionsData!$A$3:$M$35,6,FALSE)</f>
        <v>88</v>
      </c>
      <c r="H26" s="13">
        <f t="shared" si="1"/>
        <v>88</v>
      </c>
      <c r="I26" s="14">
        <f>IF(B26=0,"",(H26/((B26/7)*$E$2)))</f>
        <v>4.1066666666666665</v>
      </c>
    </row>
    <row r="27" spans="1:9" ht="13" customHeight="1">
      <c r="A27" s="12" t="s">
        <v>29</v>
      </c>
      <c r="B27" s="29">
        <v>3</v>
      </c>
      <c r="C27" s="22">
        <f>VLOOKUP('[1]Lookup data'!$A23,[1]SessionsData!$A$3:$M$35,2,FALSE)</f>
        <v>0</v>
      </c>
      <c r="D27" s="22">
        <f>VLOOKUP('[1]Lookup data'!$A23,[1]SessionsData!$A$3:$M$35,3,FALSE)</f>
        <v>3</v>
      </c>
      <c r="E27" s="22">
        <f>VLOOKUP('[1]Lookup data'!$A23,[1]QwidgetData!$A$2:$B$32,2,FALSE)</f>
        <v>3</v>
      </c>
      <c r="F27" s="13">
        <f t="shared" si="0"/>
        <v>3</v>
      </c>
      <c r="G27" s="22">
        <f>VLOOKUP('[1]Lookup data'!$A23,[1]SessionsData!$A$3:$M$35,6,FALSE)</f>
        <v>28</v>
      </c>
      <c r="H27" s="13">
        <f t="shared" si="1"/>
        <v>28</v>
      </c>
      <c r="I27" s="14">
        <f>IF(B27=0,"",(H27/((B27/7)*$E$2)))</f>
        <v>2.177777777777778</v>
      </c>
    </row>
    <row r="28" spans="1:9" ht="13" customHeight="1">
      <c r="A28" s="12" t="s">
        <v>30</v>
      </c>
      <c r="B28" s="29">
        <v>37</v>
      </c>
      <c r="C28" s="22">
        <f>VLOOKUP('[1]Lookup data'!$A24,[1]SessionsData!$A$3:$M$35,2,FALSE)</f>
        <v>166</v>
      </c>
      <c r="D28" s="22">
        <f>VLOOKUP('[1]Lookup data'!$A24,[1]SessionsData!$A$3:$M$35,3,FALSE)</f>
        <v>251</v>
      </c>
      <c r="E28" s="22">
        <f>VLOOKUP('[1]Lookup data'!$A24,[1]QwidgetData!$A$2:$B$32,2,FALSE)</f>
        <v>378</v>
      </c>
      <c r="F28" s="13">
        <f t="shared" si="0"/>
        <v>417</v>
      </c>
      <c r="G28" s="22">
        <f>VLOOKUP('[1]Lookup data'!$A24,[1]SessionsData!$A$3:$M$35,6,FALSE)</f>
        <v>300</v>
      </c>
      <c r="H28" s="13">
        <f t="shared" si="1"/>
        <v>466</v>
      </c>
      <c r="I28" s="14">
        <f t="shared" ref="I28:I35" si="3">IF(B28=0,"",(H28/((B28/7)*$E$2)))</f>
        <v>2.9387387387387389</v>
      </c>
    </row>
    <row r="29" spans="1:9" ht="13" customHeight="1">
      <c r="A29" s="12" t="s">
        <v>31</v>
      </c>
      <c r="B29" s="30">
        <v>5</v>
      </c>
      <c r="C29" s="22">
        <f>VLOOKUP('[1]Lookup data'!$A25,[1]SessionsData!$A$3:$M$35,2,FALSE)</f>
        <v>1</v>
      </c>
      <c r="D29" s="22">
        <f>VLOOKUP('[1]Lookup data'!$A25,[1]SessionsData!$A$3:$M$35,3,FALSE)</f>
        <v>45</v>
      </c>
      <c r="E29" s="22">
        <f>VLOOKUP('[1]Lookup data'!$A25,[1]QwidgetData!$A$2:$B$32,2,FALSE)</f>
        <v>46</v>
      </c>
      <c r="F29" s="13">
        <f t="shared" si="0"/>
        <v>46</v>
      </c>
      <c r="G29" s="22">
        <f>VLOOKUP('[1]Lookup data'!$A25,[1]SessionsData!$A$3:$M$35,6,FALSE)</f>
        <v>42</v>
      </c>
      <c r="H29" s="13">
        <f t="shared" si="1"/>
        <v>43</v>
      </c>
      <c r="I29" s="14">
        <f t="shared" si="3"/>
        <v>2.0066666666666664</v>
      </c>
    </row>
    <row r="30" spans="1:9" ht="13" customHeight="1">
      <c r="A30" s="12" t="s">
        <v>32</v>
      </c>
      <c r="B30" s="29">
        <v>8</v>
      </c>
      <c r="C30" s="22">
        <f>VLOOKUP('[1]Lookup data'!$A26,[1]SessionsData!$A$3:$M$35,2,FALSE)</f>
        <v>22</v>
      </c>
      <c r="D30" s="22">
        <f>VLOOKUP('[1]Lookup data'!$A26,[1]SessionsData!$A$3:$M$35,3,FALSE)</f>
        <v>133</v>
      </c>
      <c r="E30" s="22">
        <f>VLOOKUP('[1]Lookup data'!$A26,[1]QwidgetData!$A$2:$B$32,2,FALSE)</f>
        <v>129</v>
      </c>
      <c r="F30" s="13">
        <f t="shared" si="0"/>
        <v>155</v>
      </c>
      <c r="G30" s="22">
        <f>VLOOKUP('[1]Lookup data'!$A26,[1]SessionsData!$A$3:$M$35,6,FALSE)</f>
        <v>96</v>
      </c>
      <c r="H30" s="13">
        <f t="shared" si="1"/>
        <v>118</v>
      </c>
      <c r="I30" s="14">
        <f t="shared" si="3"/>
        <v>3.4416666666666669</v>
      </c>
    </row>
    <row r="31" spans="1:9" ht="13" customHeight="1">
      <c r="A31" s="12" t="s">
        <v>46</v>
      </c>
      <c r="B31" s="29">
        <v>22</v>
      </c>
      <c r="C31" s="22">
        <f>VLOOKUP('[1]Lookup data'!$A27,[1]SessionsData!$A$3:$M$35,2,FALSE)</f>
        <v>35</v>
      </c>
      <c r="D31" s="22">
        <f>VLOOKUP('[1]Lookup data'!$A27,[1]SessionsData!$A$3:$M$35,3,FALSE)</f>
        <v>140</v>
      </c>
      <c r="E31" s="22">
        <f>VLOOKUP('[1]Lookup data'!$A27,[1]QwidgetData!$A$2:$B$32,2,FALSE)</f>
        <v>171</v>
      </c>
      <c r="F31" s="23">
        <f t="shared" si="0"/>
        <v>175</v>
      </c>
      <c r="G31" s="22">
        <f>VLOOKUP('[1]Lookup data'!$A27,[1]SessionsData!$A$3:$M$35,6,FALSE)</f>
        <v>248</v>
      </c>
      <c r="H31" s="23">
        <f t="shared" si="1"/>
        <v>283</v>
      </c>
      <c r="I31" s="14">
        <f t="shared" si="3"/>
        <v>3.0015151515151519</v>
      </c>
    </row>
    <row r="32" spans="1:9" ht="13" customHeight="1">
      <c r="A32" s="12" t="s">
        <v>33</v>
      </c>
      <c r="B32" s="29">
        <v>5</v>
      </c>
      <c r="C32" s="22">
        <f>VLOOKUP('[1]Lookup data'!$A28,[1]SessionsData!$A$3:$M$35,2,FALSE)</f>
        <v>1</v>
      </c>
      <c r="D32" s="22">
        <f>VLOOKUP('[1]Lookup data'!$A28,[1]SessionsData!$A$3:$M$35,3,FALSE)</f>
        <v>48</v>
      </c>
      <c r="E32" s="22">
        <f>VLOOKUP('[1]Lookup data'!$A28,[1]QwidgetData!$A$2:$B$32,2,FALSE)</f>
        <v>20</v>
      </c>
      <c r="F32" s="13">
        <f t="shared" si="0"/>
        <v>49</v>
      </c>
      <c r="G32" s="22">
        <f>VLOOKUP('[1]Lookup data'!$A28,[1]SessionsData!$A$3:$M$35,6,FALSE)</f>
        <v>46</v>
      </c>
      <c r="H32" s="13">
        <f t="shared" si="1"/>
        <v>47</v>
      </c>
      <c r="I32" s="14">
        <f t="shared" si="3"/>
        <v>2.1933333333333329</v>
      </c>
    </row>
    <row r="33" spans="1:9" s="15" customFormat="1" ht="13" customHeight="1">
      <c r="A33" s="12" t="s">
        <v>34</v>
      </c>
      <c r="B33" s="29">
        <v>5</v>
      </c>
      <c r="C33" s="22">
        <f>VLOOKUP('[1]Lookup data'!$A29,[1]SessionsData!$A$3:$M$35,2,FALSE)</f>
        <v>2</v>
      </c>
      <c r="D33" s="22">
        <f>VLOOKUP('[1]Lookup data'!$A29,[1]SessionsData!$A$3:$M$35,3,FALSE)</f>
        <v>12</v>
      </c>
      <c r="E33" s="22">
        <f>VLOOKUP('[1]Lookup data'!$A29,[1]QwidgetData!$A$2:$B$32,2,FALSE)</f>
        <v>2</v>
      </c>
      <c r="F33" s="13">
        <f t="shared" si="0"/>
        <v>14</v>
      </c>
      <c r="G33" s="22">
        <f>VLOOKUP('[1]Lookup data'!$A29,[1]SessionsData!$A$3:$M$35,6,FALSE)</f>
        <v>53</v>
      </c>
      <c r="H33" s="13">
        <f t="shared" si="1"/>
        <v>55</v>
      </c>
      <c r="I33" s="14">
        <f t="shared" si="3"/>
        <v>2.5666666666666664</v>
      </c>
    </row>
    <row r="34" spans="1:9" ht="13" customHeight="1">
      <c r="A34" s="12" t="s">
        <v>47</v>
      </c>
      <c r="B34" s="29">
        <v>4</v>
      </c>
      <c r="C34" s="22">
        <f>VLOOKUP('[1]Lookup data'!$A30,[1]SessionsData!$A$3:$M$35,2,FALSE)</f>
        <v>0</v>
      </c>
      <c r="D34" s="22">
        <f>VLOOKUP('[1]Lookup data'!$A30,[1]SessionsData!$A$3:$M$35,3,FALSE)</f>
        <v>4</v>
      </c>
      <c r="E34" s="22">
        <f>VLOOKUP('[1]Lookup data'!$A30,[1]QwidgetData!$A$2:$B$32,2,FALSE)</f>
        <v>1</v>
      </c>
      <c r="F34" s="13">
        <f t="shared" si="0"/>
        <v>4</v>
      </c>
      <c r="G34" s="22">
        <f>VLOOKUP('[1]Lookup data'!$A30,[1]SessionsData!$A$3:$M$35,6,FALSE)</f>
        <v>23</v>
      </c>
      <c r="H34" s="13">
        <f t="shared" si="1"/>
        <v>23</v>
      </c>
      <c r="I34" s="14">
        <f t="shared" si="3"/>
        <v>1.3416666666666668</v>
      </c>
    </row>
    <row r="35" spans="1:9" ht="13" customHeight="1">
      <c r="A35" s="12" t="s">
        <v>35</v>
      </c>
      <c r="B35" s="29">
        <v>15</v>
      </c>
      <c r="C35" s="22">
        <f>VLOOKUP('[1]Lookup data'!$A31,[1]SessionsData!$A$3:$M$35,2,FALSE)</f>
        <v>0</v>
      </c>
      <c r="D35" s="22">
        <f>VLOOKUP('[1]Lookup data'!$A31,[1]SessionsData!$A$3:$M$35,3,FALSE)</f>
        <v>0</v>
      </c>
      <c r="E35" s="22">
        <f>VLOOKUP('[1]Lookup data'!$A31,[1]QwidgetData!$A$2:$B$32,2,FALSE)</f>
        <v>0</v>
      </c>
      <c r="F35" s="13">
        <f t="shared" si="0"/>
        <v>0</v>
      </c>
      <c r="G35" s="22">
        <f>VLOOKUP('[1]Lookup data'!$A31,[1]SessionsData!$A$3:$M$35,6,FALSE)</f>
        <v>324</v>
      </c>
      <c r="H35" s="13">
        <f t="shared" si="1"/>
        <v>324</v>
      </c>
      <c r="I35" s="14">
        <f t="shared" si="3"/>
        <v>5.0400000000000009</v>
      </c>
    </row>
    <row r="36" spans="1:9" ht="13" customHeight="1">
      <c r="A36" s="16" t="s">
        <v>36</v>
      </c>
      <c r="B36" s="17">
        <f t="shared" ref="B36:I36" si="4">SUM(B5:B35)</f>
        <v>232</v>
      </c>
      <c r="C36" s="18">
        <f t="shared" si="4"/>
        <v>601</v>
      </c>
      <c r="D36" s="18">
        <f t="shared" si="4"/>
        <v>2440</v>
      </c>
      <c r="E36" s="18">
        <f t="shared" si="4"/>
        <v>2585</v>
      </c>
      <c r="F36" s="18">
        <f t="shared" si="4"/>
        <v>3041</v>
      </c>
      <c r="G36" s="18">
        <f t="shared" si="4"/>
        <v>2510</v>
      </c>
      <c r="H36" s="18">
        <f t="shared" si="4"/>
        <v>3111</v>
      </c>
      <c r="I36" s="19">
        <f t="shared" si="4"/>
        <v>88.923422533205127</v>
      </c>
    </row>
    <row r="37" spans="1:9" ht="38" customHeight="1">
      <c r="A37" s="25" t="s">
        <v>37</v>
      </c>
      <c r="B37" s="25"/>
      <c r="C37" s="25"/>
      <c r="D37" s="25"/>
      <c r="E37" s="25"/>
      <c r="F37" s="25"/>
      <c r="G37" s="25"/>
      <c r="H37" s="25"/>
      <c r="I37" s="25"/>
    </row>
    <row r="39" spans="1:9">
      <c r="B39" s="20"/>
    </row>
  </sheetData>
  <mergeCells count="9">
    <mergeCell ref="H3:H4"/>
    <mergeCell ref="I3:I4"/>
    <mergeCell ref="A37:I37"/>
    <mergeCell ref="C2:D2"/>
    <mergeCell ref="F2:G2"/>
    <mergeCell ref="A3:A4"/>
    <mergeCell ref="B3:B4"/>
    <mergeCell ref="C3:F3"/>
    <mergeCell ref="G3:G4"/>
  </mergeCells>
  <phoneticPr fontId="9" type="noConversion"/>
  <pageMargins left="0.5" right="0.5" top="0.5" bottom="0.5" header="0.5" footer="0.5"/>
  <pageSetup orientation="landscape"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SessionsTable</vt:lpstr>
    </vt:vector>
  </TitlesOfParts>
  <Company>BC Electronic Library Network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Hopton</dc:creator>
  <cp:lastModifiedBy>Leah Hopton</cp:lastModifiedBy>
  <dcterms:created xsi:type="dcterms:W3CDTF">2015-11-03T17:36:06Z</dcterms:created>
  <dcterms:modified xsi:type="dcterms:W3CDTF">2015-12-03T23:33:42Z</dcterms:modified>
</cp:coreProperties>
</file>